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 tabRatio="683" firstSheet="1" activeTab="1"/>
  </bookViews>
  <sheets>
    <sheet name="填写说明" sheetId="6" r:id="rId1"/>
    <sheet name="药物机构立项及结题信息填写" sheetId="2" r:id="rId2"/>
    <sheet name="院立项信息填写" sheetId="5" r:id="rId3"/>
    <sheet name="器械机构立项及结题信息填写" sheetId="7" r:id="rId4"/>
    <sheet name="药物机构立项打印" sheetId="1" r:id="rId5"/>
    <sheet name="院立项表打印" sheetId="3" r:id="rId6"/>
    <sheet name="药物结题打印" sheetId="9" r:id="rId7"/>
    <sheet name="器械结题打印 " sheetId="13" r:id="rId8"/>
    <sheet name="器械机构立项打印" sheetId="8" r:id="rId9"/>
    <sheet name="机构项目管理信息" sheetId="10" r:id="rId10"/>
    <sheet name="Sheet2" sheetId="12" r:id="rId11"/>
  </sheets>
  <definedNames>
    <definedName name="_xlnm._FilterDatabase" localSheetId="1" hidden="1">药物机构立项及结题信息填写!$A$1:$I$100</definedName>
    <definedName name="_GoBack" localSheetId="5">院立项表打印!#REF!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"/>
  <c r="C39" i="5"/>
  <c r="C26"/>
  <c r="B19" i="3" s="1"/>
  <c r="C25" i="5"/>
  <c r="F7" i="3"/>
  <c r="B51"/>
  <c r="B36" i="1"/>
  <c r="B35"/>
  <c r="B33"/>
  <c r="B32"/>
  <c r="B10"/>
  <c r="B9"/>
  <c r="B3"/>
  <c r="B6"/>
  <c r="B18" i="9"/>
  <c r="B17"/>
  <c r="B15"/>
  <c r="B12"/>
  <c r="B14" l="1"/>
  <c r="B13"/>
  <c r="B13" i="1" l="1"/>
  <c r="B16"/>
  <c r="B14"/>
  <c r="B12"/>
  <c r="B11"/>
  <c r="B8"/>
  <c r="B7"/>
  <c r="B5"/>
  <c r="B4"/>
  <c r="A2"/>
  <c r="B7" i="8" l="1"/>
  <c r="B4"/>
  <c r="B11" i="13"/>
  <c r="B11" i="9"/>
  <c r="B10" i="13" l="1"/>
  <c r="B9"/>
  <c r="B7"/>
  <c r="B6"/>
  <c r="B7" i="9"/>
  <c r="B6"/>
  <c r="B10"/>
  <c r="A2" i="13"/>
  <c r="B18"/>
  <c r="B17"/>
  <c r="B16"/>
  <c r="B15"/>
  <c r="B14"/>
  <c r="B13"/>
  <c r="B12"/>
  <c r="B3"/>
  <c r="B8"/>
  <c r="B5"/>
  <c r="B4"/>
  <c r="B19"/>
  <c r="B9" i="9"/>
  <c r="B8"/>
  <c r="B39" i="1" l="1"/>
  <c r="B37" l="1"/>
  <c r="B34"/>
  <c r="C14" l="1"/>
  <c r="BL2" i="10"/>
  <c r="BK2"/>
  <c r="BJ2"/>
  <c r="BI2"/>
  <c r="BH2"/>
  <c r="BG2"/>
  <c r="BF2"/>
  <c r="BE2"/>
  <c r="BD2"/>
  <c r="BC2"/>
  <c r="BB2"/>
  <c r="BA2"/>
  <c r="AZ2"/>
  <c r="AY2"/>
  <c r="AX2"/>
  <c r="AW2"/>
  <c r="AV2"/>
  <c r="AU2"/>
  <c r="AT2"/>
  <c r="AS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  <c r="BL1"/>
  <c r="BK1"/>
  <c r="BJ1"/>
  <c r="BI1"/>
  <c r="BH1"/>
  <c r="BG1"/>
  <c r="BF1"/>
  <c r="BE1"/>
  <c r="BD1"/>
  <c r="BC1"/>
  <c r="BB1"/>
  <c r="BA1"/>
  <c r="AZ1"/>
  <c r="AY1"/>
  <c r="AX1"/>
  <c r="AW1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1"/>
  <c r="B67" i="8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0"/>
  <c r="B9"/>
  <c r="B8"/>
  <c r="B6"/>
  <c r="B5"/>
  <c r="B3"/>
  <c r="A2"/>
  <c r="B21" i="9"/>
  <c r="B20"/>
  <c r="B19"/>
  <c r="B16"/>
  <c r="B5"/>
  <c r="B4"/>
  <c r="A2"/>
  <c r="I89" i="3"/>
  <c r="F89"/>
  <c r="B89"/>
  <c r="A89"/>
  <c r="I88"/>
  <c r="F88"/>
  <c r="B88"/>
  <c r="A88"/>
  <c r="I87"/>
  <c r="F87"/>
  <c r="B87"/>
  <c r="A87"/>
  <c r="I86"/>
  <c r="F86"/>
  <c r="B86"/>
  <c r="A86"/>
  <c r="I85"/>
  <c r="F85"/>
  <c r="B85"/>
  <c r="A85"/>
  <c r="I84"/>
  <c r="F84"/>
  <c r="B84"/>
  <c r="A84"/>
  <c r="A81"/>
  <c r="A80"/>
  <c r="A79"/>
  <c r="G78"/>
  <c r="B78"/>
  <c r="G77"/>
  <c r="B77"/>
  <c r="B60"/>
  <c r="B59"/>
  <c r="B58"/>
  <c r="B57"/>
  <c r="B56"/>
  <c r="G54"/>
  <c r="B54"/>
  <c r="B53"/>
  <c r="A17"/>
  <c r="A16"/>
  <c r="A14"/>
  <c r="A13"/>
  <c r="B10"/>
  <c r="B8"/>
  <c r="B6"/>
  <c r="F5"/>
  <c r="F4"/>
  <c r="B70" i="1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8"/>
  <c r="B31"/>
  <c r="B30"/>
  <c r="B15"/>
  <c r="B75" i="3"/>
  <c r="B74"/>
  <c r="B73"/>
  <c r="B72"/>
  <c r="B71"/>
  <c r="B70"/>
  <c r="B69"/>
  <c r="B68"/>
  <c r="B67"/>
  <c r="B66"/>
  <c r="B65"/>
  <c r="B64"/>
  <c r="B63"/>
  <c r="B62"/>
  <c r="B61"/>
  <c r="C57" i="5"/>
  <c r="C56"/>
  <c r="C55"/>
  <c r="C54"/>
  <c r="C53"/>
  <c r="C52"/>
  <c r="C51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8"/>
  <c r="C27"/>
  <c r="C15"/>
  <c r="C14"/>
  <c r="C13"/>
  <c r="B4" i="3"/>
  <c r="B3"/>
  <c r="A2"/>
  <c r="AQ2" i="10"/>
  <c r="AP2"/>
  <c r="AH2"/>
  <c r="AK2"/>
  <c r="B3" i="9"/>
  <c r="AB2" i="10" l="1"/>
  <c r="AC2"/>
  <c r="AD2"/>
  <c r="Z2"/>
  <c r="AA2"/>
  <c r="AN2"/>
  <c r="AL2"/>
  <c r="AO2"/>
  <c r="AM2"/>
  <c r="AR2"/>
  <c r="A15" i="3"/>
  <c r="AF2" i="10"/>
  <c r="AG2"/>
  <c r="AI2"/>
  <c r="AJ2"/>
  <c r="B45" i="3"/>
  <c r="B9"/>
  <c r="B11"/>
  <c r="B20"/>
  <c r="B28"/>
  <c r="AE2" i="10"/>
  <c r="B44" i="3"/>
  <c r="B36"/>
  <c r="B27"/>
  <c r="B35"/>
  <c r="B43"/>
  <c r="B18"/>
  <c r="B26"/>
  <c r="B34"/>
  <c r="B42"/>
  <c r="B50"/>
  <c r="B25"/>
  <c r="B33"/>
  <c r="B41"/>
  <c r="B49"/>
  <c r="B24"/>
  <c r="B32"/>
  <c r="B40"/>
  <c r="B48"/>
  <c r="B23"/>
  <c r="B31"/>
  <c r="B39"/>
  <c r="B47"/>
  <c r="B22"/>
  <c r="B30"/>
  <c r="B38"/>
  <c r="B46"/>
  <c r="B21"/>
  <c r="B29"/>
  <c r="B37"/>
</calcChain>
</file>

<file path=xl/sharedStrings.xml><?xml version="1.0" encoding="utf-8"?>
<sst xmlns="http://schemas.openxmlformats.org/spreadsheetml/2006/main" count="916" uniqueCount="358">
  <si>
    <t>立项及结题信息填写说明：</t>
  </si>
  <si>
    <t>1、若为药物临床试验，立项时需同时填写“药物机构立项及结题信息填写”和“院立项信息填写”</t>
  </si>
  <si>
    <t>2、若为器械临床试验，立项时需同时填写“器械机构立项及结题信息填写”和“院立项信息填写”</t>
  </si>
  <si>
    <t>3、立项时请首先填写“药物机构立项及结题信息填写”或“器械机构立项及结题信息填写”，“院立项信息填写”中部分相同数据可以自动代入，无需再次手动录入。</t>
  </si>
  <si>
    <t>提交及打印说明：</t>
  </si>
  <si>
    <t>4、提交及打印前请删除“药物机构立项打印”或“器械机构立项打印、“院立项表打印”中没有信息的空行。</t>
  </si>
  <si>
    <t>5、可根据页面情况调整行间距（最后有签字的栏请不要调整行间距），若有可能，尽量调整为一页或保持同项信息在同一页面。。</t>
  </si>
  <si>
    <t>6、若为多页，建议双面打印。</t>
  </si>
  <si>
    <t>机构立项资料递交说明：</t>
  </si>
  <si>
    <t>1、机构对所有拟立项的临床试验试行立项前预审和沟通。</t>
  </si>
  <si>
    <t>2、对于拟立项的试验，资料递交可采用电子资料形式进行递交（请注意提交盖章版和便于阅读及预审的电子版，采用附件形式上传，尽不可能不用链接），将资料发送到adyyjg@163.com邮箱中。</t>
  </si>
  <si>
    <t>3、机构接受邮件后会有专员进行拟立项资料的预审，预审结果以邮件回复，对于反馈问题应及时沟通，确保早日形成伦理资料递交前的终稿。</t>
  </si>
  <si>
    <r>
      <rPr>
        <sz val="12"/>
        <color theme="1"/>
        <rFont val="宋体"/>
        <family val="3"/>
        <charset val="134"/>
        <scheme val="minor"/>
      </rPr>
      <t>4、</t>
    </r>
    <r>
      <rPr>
        <sz val="12"/>
        <color theme="1"/>
        <rFont val="宋体"/>
        <family val="3"/>
        <charset val="134"/>
        <scheme val="minor"/>
      </rPr>
      <t>特殊情况下，和机构沟通后，也可将拟立项资料的纸质版交到机构办予以等候预审（如需现场预审，必须预约）</t>
    </r>
    <r>
      <rPr>
        <sz val="12"/>
        <color theme="1"/>
        <rFont val="宋体"/>
        <family val="3"/>
        <charset val="134"/>
        <scheme val="minor"/>
      </rPr>
      <t>,等候预审的回复采用邮件或微信的方式，现场预审当场回复。</t>
    </r>
  </si>
  <si>
    <t>5、申办方/CRO 和机构就拟立项试验立项材料达成一致后，机构正式受理立项资料，可尽快递交所需纸质版资料（递交信、机构立项申请表、医院临床研究管委会立项申请表），并将伦理资料递交前的终稿电子版发送至机构邮箱。</t>
  </si>
  <si>
    <t>立项资料预审常见问题的注意事项：</t>
  </si>
  <si>
    <t>1、临床前实验室材料如在研究者手册中体现请注明。</t>
  </si>
  <si>
    <t>2、如拟立项阶段尚未获得临床试验通知书，请说明预期获得的时间（我院伦理委员会可开展伦理前置审查，但伦理批件取得时间是在临床试验通知书获得后），取得试验通知书后及时在机构备案。</t>
  </si>
  <si>
    <t>3、我院从2020年12月加入了北京市伦理互认联盟，对于多中心临床试验，请申办方先确认是否走伦理互认程序，如走伦理互认程序，机构立项与伦理立项递交资料清单一致。</t>
  </si>
  <si>
    <t>4、方案：对于入排标准的描述：化验检查的指标请尽可能采用量化指标，比如生化中转氨酶、胆红素的描述，心电图QTc的描述等；请慎重考虑所涉及的检验检查，避免多测，也不要少测；失访的标准请至少描述为3次电话不是同一日；流程图中筛选期和基线需要分开描述，如接受签署ICF前的化验检查结果，请务必注意溯源的可行性；对于生命体征的测量，请明确血压的体位，体温的测量部位；采集生物样本的时间，如不能用归整的小时数表示，请改为分钟，比如20分钟，而不是0.33小时；需要明确和统一生物样本的采样和处理条件，比如血样需要在黄光下预处理，那么采血也需要在黄光下进行；药品的存储和转运条件请核实可行性，如条件特殊，可能需要提供存储和转运设施；药品标签的设计需要明确到最小包装的装量，标签上必须标明试验用药；如门诊受试者服药时涉及饮食的热量要求，请提供受试者的参考饮食热量食谱；门诊受试者口服药物请提供受试者日记卡；关于禁止用药和允许的合并用药，如涉及某类抑制剂或激动剂，请至少列举常用药物清单；安慰剂和试验药如外观上差异明显，建议采取双模拟的方式解决；精神科试验中量表是重要的评估工具，请一定核实正确且无版权争议的版本。医疗器械项目请收集器械缺陷。</t>
  </si>
  <si>
    <t>5、知情同意书：注意标注版本号，是否为通用版本，还是我中心专用版本，儿童青少年的试验请参考民法典要求设计不同年龄适用的版本；医院官网伦理网页有我院的ICF模板，请设计时参考，避免遗漏伦理审查要素；涉及生物样本采集的试验请在ICF中明确描述采集种类，数量；涉及基因检测的项目，要有单独的ICF做基因检测的知情；对于精神分裂症、阿尔茨采默病的临床试验，均为患者和监护人双签字，监护人为第一监护人且写清楚和患者的关系（如不是第一监护人，项目实施时需要请提供授权委托书）；如涉及临床试验责任保险，请不要描述为给“受试者提供了保险”；签字页建议增加XXX姓名（正楷）字样，避免签字字迹辨认不清。</t>
  </si>
  <si>
    <t>6、研究病历：机构采用HIS记录原始病历，目前仅有少量I期项目使用研究病历。</t>
  </si>
  <si>
    <t>7、保险单：需要明确GCP机构名称，明确为受试者提供赔偿；注意保险期限是否涵盖项目进展周期；注意免赔内容中是否存在精神疾病的字样，如有，和保险公司商议去除</t>
  </si>
  <si>
    <t>8、招募广告请留机构的地址，而不是科室；提交的广告需和实际使用的样式相同，而不是只限于文字内容</t>
  </si>
  <si>
    <t>9、递交信内容中请明确各递交资料的版本号</t>
  </si>
  <si>
    <t>填写阶段</t>
  </si>
  <si>
    <t>条目</t>
  </si>
  <si>
    <t>信息填写</t>
  </si>
  <si>
    <t>立项时未填写此表的项目在结题时需补充填写</t>
  </si>
  <si>
    <t>1.1类</t>
  </si>
  <si>
    <t>立项时填写</t>
  </si>
  <si>
    <t>申请日期：</t>
  </si>
  <si>
    <t>结题时填写</t>
  </si>
  <si>
    <t>1.2类</t>
  </si>
  <si>
    <t>申请人：</t>
  </si>
  <si>
    <t>我院项目负责人的姓名</t>
  </si>
  <si>
    <t>1.3类</t>
  </si>
  <si>
    <t>1类</t>
  </si>
  <si>
    <t>药品类型</t>
  </si>
  <si>
    <t>2.1类</t>
  </si>
  <si>
    <t>注册分类</t>
  </si>
  <si>
    <t>2.2类</t>
  </si>
  <si>
    <r>
      <rPr>
        <sz val="10.5"/>
        <color theme="1"/>
        <rFont val="宋体"/>
        <family val="3"/>
        <charset val="134"/>
      </rPr>
      <t>试验题目：</t>
    </r>
    <r>
      <rPr>
        <sz val="9"/>
        <color theme="1"/>
        <rFont val="Times New Roman"/>
        <family val="1"/>
      </rPr>
      <t xml:space="preserve"> </t>
    </r>
  </si>
  <si>
    <t>2.3类</t>
  </si>
  <si>
    <t>2.4类</t>
  </si>
  <si>
    <r>
      <rPr>
        <sz val="10.5"/>
        <color theme="1"/>
        <rFont val="宋体"/>
        <family val="3"/>
        <charset val="134"/>
      </rPr>
      <t>适应症：</t>
    </r>
  </si>
  <si>
    <t>3.1类</t>
  </si>
  <si>
    <t>预计总例数：</t>
  </si>
  <si>
    <t>3.2类</t>
  </si>
  <si>
    <t>预计承担例数：</t>
  </si>
  <si>
    <t>3类</t>
  </si>
  <si>
    <t>是否多中心试验：</t>
  </si>
  <si>
    <t>否</t>
  </si>
  <si>
    <t>4类</t>
  </si>
  <si>
    <t>是否国际多中心试验：</t>
  </si>
  <si>
    <t>试验分期：</t>
  </si>
  <si>
    <t>5.1类</t>
  </si>
  <si>
    <r>
      <rPr>
        <sz val="10.5"/>
        <color theme="1"/>
        <rFont val="宋体"/>
        <family val="3"/>
        <charset val="134"/>
      </rPr>
      <t>预计开始时间：</t>
    </r>
  </si>
  <si>
    <t>5.2类</t>
  </si>
  <si>
    <t>预计结束时间：</t>
  </si>
  <si>
    <t>5类</t>
  </si>
  <si>
    <t>国家局批件或试验通知书：</t>
  </si>
  <si>
    <t>原1.1类</t>
  </si>
  <si>
    <t>若为临床试验通知书，请优先填写通知书编号，没有时请填写受理号</t>
  </si>
  <si>
    <t>原1.2类</t>
  </si>
  <si>
    <t>批件或通知书日期：</t>
  </si>
  <si>
    <t>若为其他（例如备案），请注明：</t>
  </si>
  <si>
    <t>原1.3类</t>
  </si>
  <si>
    <t>项目进展阶段：</t>
  </si>
  <si>
    <t>原1.4类</t>
  </si>
  <si>
    <t>提交资料</t>
  </si>
  <si>
    <t>研究者手册</t>
  </si>
  <si>
    <t>左侧文件名称可替换</t>
  </si>
  <si>
    <t>原1.5类</t>
  </si>
  <si>
    <t>临床前实验室资料</t>
  </si>
  <si>
    <t>原1.6类</t>
  </si>
  <si>
    <t>原1类</t>
  </si>
  <si>
    <t>组长单位伦理批件（如有）</t>
  </si>
  <si>
    <t>原2类</t>
  </si>
  <si>
    <t>试验方案</t>
  </si>
  <si>
    <t>原3.1类</t>
  </si>
  <si>
    <t>知情同意书</t>
  </si>
  <si>
    <t>原3.2类</t>
  </si>
  <si>
    <t>CRF</t>
  </si>
  <si>
    <t>原3.3类</t>
  </si>
  <si>
    <t>研究病历（如有）</t>
  </si>
  <si>
    <t>原3.4类</t>
  </si>
  <si>
    <t>受试者日记卡</t>
  </si>
  <si>
    <t>原3类</t>
  </si>
  <si>
    <t>试验药和对照药的药检报告</t>
  </si>
  <si>
    <t>原4类</t>
  </si>
  <si>
    <t>申办方/CRO资质文件</t>
  </si>
  <si>
    <t>原5类</t>
  </si>
  <si>
    <t>授权委托书</t>
  </si>
  <si>
    <t>原6.1.1类</t>
  </si>
  <si>
    <t>保险合同</t>
  </si>
  <si>
    <t>原6.1.2类</t>
  </si>
  <si>
    <t>其他资料：包括但不限于GMP证书、CRA资质（简历+身份证复印件+GCP证书）、中心实验室或第三方实验室资质、药品说明书（如适用）、PI利益冲突声明、CDE沟通函、方案讨论会纪要（如适用）、提供给受试者的材料（受试者日记卡、联系卡、评分表、须知等）、申请自查表、递交信</t>
  </si>
  <si>
    <t>未列出的提交资料填写在左侧</t>
  </si>
  <si>
    <t>原6.1.3类</t>
  </si>
  <si>
    <t>原6.2类</t>
  </si>
  <si>
    <t>申办单位名称：</t>
  </si>
  <si>
    <t>原6.3类</t>
  </si>
  <si>
    <r>
      <rPr>
        <sz val="10.5"/>
        <color theme="1"/>
        <rFont val="宋体"/>
        <family val="3"/>
        <charset val="134"/>
      </rPr>
      <t>申办单位联系人姓名：</t>
    </r>
  </si>
  <si>
    <t>原6类</t>
  </si>
  <si>
    <t>电话：</t>
  </si>
  <si>
    <t>原7类</t>
  </si>
  <si>
    <t>电子邮箱：</t>
  </si>
  <si>
    <t>原8类</t>
  </si>
  <si>
    <t>CRO名称：</t>
  </si>
  <si>
    <t>原9类</t>
  </si>
  <si>
    <r>
      <rPr>
        <sz val="10.5"/>
        <color theme="1"/>
        <rFont val="Times New Roman"/>
        <family val="1"/>
      </rPr>
      <t>CRO</t>
    </r>
    <r>
      <rPr>
        <sz val="10.5"/>
        <color theme="1"/>
        <rFont val="宋体"/>
        <family val="3"/>
        <charset val="134"/>
      </rPr>
      <t>联系人姓名：</t>
    </r>
  </si>
  <si>
    <t>未列出的分类填写在左侧</t>
  </si>
  <si>
    <t>多个牵头单位时以/分隔</t>
  </si>
  <si>
    <t>牵头人：</t>
  </si>
  <si>
    <t>多个牵头人时以/分隔</t>
  </si>
  <si>
    <t>申请人意见：</t>
  </si>
  <si>
    <t>从受试者资源、研究者团队、研究场所及设备设施等方面说明是否有能力承担本试验</t>
  </si>
  <si>
    <t>结题申请日期：</t>
  </si>
  <si>
    <t>院内项目编号：</t>
  </si>
  <si>
    <t>与立项时有变化需填写</t>
  </si>
  <si>
    <t>本中心其他主要参加人员：</t>
  </si>
  <si>
    <t>申请盖章事项1
份数：</t>
  </si>
  <si>
    <t>申请盖章事项2
份数：</t>
  </si>
  <si>
    <t>首次递交伦理审查日期：</t>
  </si>
  <si>
    <t>首次获得伦理批准日期：</t>
  </si>
  <si>
    <t>完成协议签署日期：</t>
  </si>
  <si>
    <t>本中心启动会日期：</t>
  </si>
  <si>
    <t>本中心SAE例数：</t>
  </si>
  <si>
    <t>本中心小结表日期：</t>
  </si>
  <si>
    <t>关中心日期</t>
  </si>
  <si>
    <t>精神分裂</t>
  </si>
  <si>
    <t>抑郁症</t>
  </si>
  <si>
    <t>双相抑郁</t>
  </si>
  <si>
    <t>难治性抑郁</t>
  </si>
  <si>
    <t>躁狂</t>
  </si>
  <si>
    <t>双相I型躁狂</t>
  </si>
  <si>
    <t>失眠</t>
  </si>
  <si>
    <t>AD</t>
  </si>
  <si>
    <t>ADHD</t>
  </si>
  <si>
    <t>妥瑞症</t>
  </si>
  <si>
    <t>孤独症</t>
  </si>
  <si>
    <t>控制激越</t>
  </si>
  <si>
    <t>填写说明：</t>
  </si>
  <si>
    <t>1、请先填写机构立项信息，此表绿色单元格信息可由“机构立项信息填写”自动代入，无需再次手动录入。</t>
  </si>
  <si>
    <t>项目名称</t>
  </si>
  <si>
    <t>本院负责人姓名</t>
  </si>
  <si>
    <t>本院负责人手机</t>
  </si>
  <si>
    <t>本院负责人e-mail</t>
  </si>
  <si>
    <t>本院研究助理姓名</t>
  </si>
  <si>
    <t>本院研究助理手机</t>
  </si>
  <si>
    <t>本院研究助理e-mail</t>
  </si>
  <si>
    <t>研究类别（横向或注册）</t>
  </si>
  <si>
    <t>研究类别（药物或器械或试剂）</t>
  </si>
  <si>
    <t>若为药物试验，药物类别</t>
  </si>
  <si>
    <t>若为药物试验，注册类别</t>
  </si>
  <si>
    <t>若为药物试验，试验类型</t>
  </si>
  <si>
    <t>若为医疗器械试验，分类目录</t>
  </si>
  <si>
    <t>项目主管部门</t>
  </si>
  <si>
    <r>
      <rPr>
        <sz val="11"/>
        <color theme="1"/>
        <rFont val="宋体"/>
        <family val="3"/>
        <charset val="134"/>
        <scheme val="minor"/>
      </rPr>
      <t>预计开始时间：</t>
    </r>
  </si>
  <si>
    <t>研究摘要</t>
  </si>
  <si>
    <t>1.研究目的</t>
  </si>
  <si>
    <t>简要说明即可</t>
  </si>
  <si>
    <t>2. 研究设计</t>
  </si>
  <si>
    <t>3. 总体样本量</t>
  </si>
  <si>
    <t>本中心承担样本量</t>
  </si>
  <si>
    <t>4. 研究流程及进度安排</t>
  </si>
  <si>
    <t>5.研究预期风险及获益</t>
  </si>
  <si>
    <t>是否为多中心研究</t>
  </si>
  <si>
    <t>组长单位及项目负责人</t>
  </si>
  <si>
    <t>其他临床参与单位1及项目负责人</t>
  </si>
  <si>
    <t>其他临床参与单位2及项目负责人</t>
  </si>
  <si>
    <t>其他临床参与单位3及项目负责人</t>
  </si>
  <si>
    <t>其他临床参与单位4及项目负责人</t>
  </si>
  <si>
    <t>其他临床参与单位5及项目负责人</t>
  </si>
  <si>
    <t>其他临床参与单位6及项目负责人</t>
  </si>
  <si>
    <t>其他临床参与单位7及项目负责人</t>
  </si>
  <si>
    <t>其他临床参与单位8及项目负责人</t>
  </si>
  <si>
    <t>其他临床参与单位9及项目负责人</t>
  </si>
  <si>
    <t>其他临床参与单位10及项目负责人</t>
  </si>
  <si>
    <t>其他临床参与单位11及项目负责人</t>
  </si>
  <si>
    <t>其他临床参与单位12及项目负责人</t>
  </si>
  <si>
    <t>其他临床参与单位13及项目负责人</t>
  </si>
  <si>
    <t>其他临床参与单位14及项目负责人</t>
  </si>
  <si>
    <t>其他临床参与单位15及项目负责人</t>
  </si>
  <si>
    <t>其他临床参与单位16及项目负责人</t>
  </si>
  <si>
    <t>其他临床参与单位17及项目负责人</t>
  </si>
  <si>
    <t>其他临床参与单位18及项目负责人</t>
  </si>
  <si>
    <t>其他临床参与单位19及项目负责人</t>
  </si>
  <si>
    <t>其他临床参与单位20及项目负责人</t>
  </si>
  <si>
    <t>其他临床参与单位21及项目负责人</t>
  </si>
  <si>
    <t>其他临床参与单位22及项目负责人</t>
  </si>
  <si>
    <t>其他临床参与单位23及项目负责人</t>
  </si>
  <si>
    <t>其他临床参与单位24及项目负责人</t>
  </si>
  <si>
    <t>其他临床参与单位25及项目负责人</t>
  </si>
  <si>
    <t>其他临床参与单位26及项目负责人</t>
  </si>
  <si>
    <t>其他临床参与单位27及项目负责人</t>
  </si>
  <si>
    <t>其他临床参与单位28及项目负责人</t>
  </si>
  <si>
    <t>其他临床参与单位29及项目负责人</t>
  </si>
  <si>
    <t>其他临床参与单位30及项目负责人</t>
  </si>
  <si>
    <t>其他临床参与单位31及项目负责人</t>
  </si>
  <si>
    <t>生物样本检测单位及项目负责人</t>
  </si>
  <si>
    <t>研究经费</t>
  </si>
  <si>
    <t>经费拨付单位名称</t>
  </si>
  <si>
    <t>经费拨付单位联系人</t>
  </si>
  <si>
    <t>经费拨付单位联系人电话</t>
  </si>
  <si>
    <t>横向课题</t>
  </si>
  <si>
    <t>研究方案</t>
  </si>
  <si>
    <t>科研协议</t>
  </si>
  <si>
    <t>未列出的资料名称填写在左侧</t>
  </si>
  <si>
    <t>注册临床试验</t>
  </si>
  <si>
    <t>项目负责人简历</t>
  </si>
  <si>
    <t>姓名</t>
  </si>
  <si>
    <t>专业</t>
  </si>
  <si>
    <t>学位</t>
  </si>
  <si>
    <t>技术职称</t>
  </si>
  <si>
    <t>职务</t>
  </si>
  <si>
    <t>近5年是否接受过相关GCP培训？</t>
  </si>
  <si>
    <t>既往是否参加或承担过类似试验？</t>
  </si>
  <si>
    <t>目前是否有正在进行的药物临床试验项目？</t>
  </si>
  <si>
    <t>正在进行项目1</t>
  </si>
  <si>
    <t>名称</t>
  </si>
  <si>
    <t>可不填写</t>
  </si>
  <si>
    <t>开始时间</t>
  </si>
  <si>
    <t>预计完成时间</t>
  </si>
  <si>
    <t>预计承担例数</t>
  </si>
  <si>
    <t>已入组例数</t>
  </si>
  <si>
    <t>已完成例数</t>
  </si>
  <si>
    <t>是否与将开展项目竞争病源</t>
  </si>
  <si>
    <t>正在进行项目2</t>
  </si>
  <si>
    <t>正在进行项目3</t>
  </si>
  <si>
    <t>正在进行项目4</t>
  </si>
  <si>
    <t>正在进行项目5</t>
  </si>
  <si>
    <t>正在进行项目6</t>
  </si>
  <si>
    <t>医疗器械名称：</t>
  </si>
  <si>
    <t>试验分类：</t>
  </si>
  <si>
    <t>临床前实验室资料（如有）</t>
  </si>
  <si>
    <t>国家局批件/省局备案</t>
  </si>
  <si>
    <t>试验器械检测合格报告</t>
  </si>
  <si>
    <t>试验用医疗器械研制符合适用的医疗器械生产质量管理规范声明</t>
  </si>
  <si>
    <r>
      <rPr>
        <sz val="10.5"/>
        <color theme="1"/>
        <rFont val="Times New Roman"/>
        <family val="1"/>
      </rPr>
      <t>CRO</t>
    </r>
    <r>
      <rPr>
        <sz val="10.5"/>
        <color theme="1"/>
        <rFont val="宋体"/>
        <family val="3"/>
        <charset val="134"/>
      </rPr>
      <t>联系人姓名：</t>
    </r>
    <r>
      <rPr>
        <sz val="10.5"/>
        <color theme="1"/>
        <rFont val="Times New Roman"/>
        <family val="1"/>
      </rPr>
      <t xml:space="preserve"> </t>
    </r>
  </si>
  <si>
    <t>本中心主要研究者是否接受过GCP培训</t>
  </si>
  <si>
    <t>本中心主要研究者是否承担过机构管理试验项目</t>
  </si>
  <si>
    <t>本中心主要研究者电话</t>
  </si>
  <si>
    <t>本中心主要研究者电子邮箱</t>
  </si>
  <si>
    <t>新药临床试验项目立项审批申请表</t>
  </si>
  <si>
    <t>提交及打印说明</t>
  </si>
  <si>
    <t>1、提交及打印前请删除没有信息的空行。</t>
  </si>
  <si>
    <t>试验基本信息</t>
  </si>
  <si>
    <t>2、可根据页面情况调整行间距（最后有签字的4栏除外），若有可能，尽量调整为一页。</t>
  </si>
  <si>
    <t>3、若为多页，建议双面打印。</t>
  </si>
  <si>
    <t>其他资料</t>
  </si>
  <si>
    <t>申办单位信息</t>
  </si>
  <si>
    <r>
      <rPr>
        <sz val="10.5"/>
        <color theme="1"/>
        <rFont val="Times New Roman"/>
        <family val="1"/>
      </rPr>
      <t>CRO</t>
    </r>
    <r>
      <rPr>
        <sz val="10.5"/>
        <color theme="1"/>
        <rFont val="宋体"/>
        <family val="3"/>
        <charset val="134"/>
      </rPr>
      <t>信息（如无，请跳过）</t>
    </r>
  </si>
  <si>
    <t>参加单位信息</t>
  </si>
  <si>
    <t>申请人意见</t>
  </si>
  <si>
    <t>专业主任意见</t>
  </si>
  <si>
    <t>机构办公室意见</t>
  </si>
  <si>
    <t>机构主任意见</t>
  </si>
  <si>
    <t>临床研究立项审批申请表</t>
  </si>
  <si>
    <t>2、可根据页面情况调整行间距（最后有签字的3栏除外），若有可能，尽量保证同项信息在同一页面。</t>
  </si>
  <si>
    <t>联系方式</t>
  </si>
  <si>
    <t>项目类别</t>
  </si>
  <si>
    <t>研究预计起止年月</t>
  </si>
  <si>
    <t>其他临床参与单位及项目负责人</t>
  </si>
  <si>
    <t>经费来源</t>
  </si>
  <si>
    <t>联系人：</t>
  </si>
  <si>
    <t>手机：</t>
  </si>
  <si>
    <t>以注册为目的的临床试验</t>
  </si>
  <si>
    <r>
      <rPr>
        <sz val="10.5"/>
        <color theme="1"/>
        <rFont val="宋体"/>
        <family val="3"/>
        <charset val="134"/>
      </rPr>
      <t>技术职称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职务</t>
    </r>
  </si>
  <si>
    <t>项目负责人目前承担项目情况</t>
  </si>
  <si>
    <r>
      <rPr>
        <sz val="10.5"/>
        <color theme="1"/>
        <rFont val="宋体"/>
        <family val="3"/>
        <charset val="134"/>
      </rPr>
      <t>开始时间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预计完成时间</t>
    </r>
  </si>
  <si>
    <r>
      <rPr>
        <sz val="10.5"/>
        <color theme="1"/>
        <rFont val="宋体"/>
        <family val="3"/>
        <charset val="134"/>
      </rPr>
      <t>预计承担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已入组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已完成例数</t>
    </r>
  </si>
  <si>
    <t>主管部门意见</t>
  </si>
  <si>
    <t>管理委员会意见</t>
  </si>
  <si>
    <t>药物临床试验项目总结报告盖章申请表</t>
  </si>
  <si>
    <r>
      <rPr>
        <sz val="12"/>
        <color theme="1"/>
        <rFont val="Times New Roman"/>
        <family val="1"/>
      </rPr>
      <t>CRO</t>
    </r>
    <r>
      <rPr>
        <sz val="12"/>
        <color theme="1"/>
        <rFont val="宋体"/>
        <family val="3"/>
        <charset val="134"/>
        <scheme val="minor"/>
      </rPr>
      <t>信息（如无，请跳过）</t>
    </r>
  </si>
  <si>
    <t>牵头单位信息</t>
  </si>
  <si>
    <t>本中心主要研究人员</t>
  </si>
  <si>
    <t>申请盖章事项</t>
  </si>
  <si>
    <t>医疗器械临床试验项目立项审批申请表</t>
  </si>
  <si>
    <t>本中心主要研究者信息</t>
  </si>
  <si>
    <r>
      <rPr>
        <sz val="10.5"/>
        <color theme="1"/>
        <rFont val="宋体"/>
        <family val="3"/>
        <charset val="134"/>
      </rPr>
      <t>（</t>
    </r>
    <r>
      <rPr>
        <sz val="9"/>
        <color theme="1"/>
        <rFont val="宋体"/>
        <family val="3"/>
        <charset val="134"/>
      </rPr>
      <t>从受试者资源、研究者团队、研究场所及设备设施等方面说明是否有能力承担本试验</t>
    </r>
    <r>
      <rPr>
        <sz val="10.5"/>
        <color theme="1"/>
        <rFont val="宋体"/>
        <family val="3"/>
        <charset val="134"/>
      </rPr>
      <t>）</t>
    </r>
  </si>
  <si>
    <t>剂型</t>
    <phoneticPr fontId="31" type="noConversion"/>
  </si>
  <si>
    <t>立项时填写</t>
    <phoneticPr fontId="31" type="noConversion"/>
  </si>
  <si>
    <t>CDE登记号：</t>
    <phoneticPr fontId="31" type="noConversion"/>
  </si>
  <si>
    <t>试验药物名称：</t>
    <phoneticPr fontId="31" type="noConversion"/>
  </si>
  <si>
    <t>联系人邮政地址及邮编：</t>
    <phoneticPr fontId="31" type="noConversion"/>
  </si>
  <si>
    <t>试验设计类型：</t>
    <phoneticPr fontId="31" type="noConversion"/>
  </si>
  <si>
    <t>试验分类：</t>
    <phoneticPr fontId="31" type="noConversion"/>
  </si>
  <si>
    <t>盲法：</t>
    <phoneticPr fontId="31" type="noConversion"/>
  </si>
  <si>
    <t>是否随机化：</t>
    <phoneticPr fontId="31" type="noConversion"/>
  </si>
  <si>
    <t>试验方案编号：</t>
    <phoneticPr fontId="31" type="noConversion"/>
  </si>
  <si>
    <r>
      <t>其他参加单位（所在城市）及</t>
    </r>
    <r>
      <rPr>
        <sz val="10.5"/>
        <color theme="1"/>
        <rFont val="Times New Roman"/>
        <family val="1"/>
      </rPr>
      <t>PI</t>
    </r>
    <r>
      <rPr>
        <sz val="10.5"/>
        <color theme="1"/>
        <rFont val="宋体"/>
        <family val="3"/>
        <charset val="134"/>
      </rPr>
      <t>名字（全部列上）：</t>
    </r>
    <r>
      <rPr>
        <sz val="10.5"/>
        <color theme="1"/>
        <rFont val="Times New Roman"/>
        <family val="1"/>
      </rPr>
      <t xml:space="preserve">  </t>
    </r>
    <phoneticPr fontId="31" type="noConversion"/>
  </si>
  <si>
    <t>CDE受理号：</t>
    <phoneticPr fontId="31" type="noConversion"/>
  </si>
  <si>
    <r>
      <t>N</t>
    </r>
    <r>
      <rPr>
        <sz val="11"/>
        <color theme="1"/>
        <rFont val="宋体"/>
        <family val="3"/>
        <charset val="134"/>
        <scheme val="minor"/>
      </rPr>
      <t>MP</t>
    </r>
    <r>
      <rPr>
        <sz val="11"/>
        <color theme="1"/>
        <rFont val="宋体"/>
        <family val="3"/>
        <charset val="134"/>
        <scheme val="minor"/>
      </rPr>
      <t>A批件/省局备案/国家局临床试验通知书</t>
    </r>
    <phoneticPr fontId="31" type="noConversion"/>
  </si>
  <si>
    <t>NMPA批件/省局备案/国家局临床试验通知书</t>
    <phoneticPr fontId="31" type="noConversion"/>
  </si>
  <si>
    <t>第一例知情同意书签署日期：</t>
    <phoneticPr fontId="31" type="noConversion"/>
  </si>
  <si>
    <t>最后一例知情同意书签署日期：</t>
    <phoneticPr fontId="31" type="noConversion"/>
  </si>
  <si>
    <t>第一例受试者入组日期：</t>
    <phoneticPr fontId="31" type="noConversion"/>
  </si>
  <si>
    <t>最后一例受试者结束随访日期：</t>
    <phoneticPr fontId="31" type="noConversion"/>
  </si>
  <si>
    <t>计划入组例数：</t>
    <phoneticPr fontId="31" type="noConversion"/>
  </si>
  <si>
    <t>筛选例数：</t>
    <phoneticPr fontId="31" type="noConversion"/>
  </si>
  <si>
    <t>入组例数：</t>
    <phoneticPr fontId="31" type="noConversion"/>
  </si>
  <si>
    <t>完成试验例数：</t>
    <phoneticPr fontId="31" type="noConversion"/>
  </si>
  <si>
    <t>未完成试验例数：</t>
    <phoneticPr fontId="31" type="noConversion"/>
  </si>
  <si>
    <t>本中心项目基本情况</t>
  </si>
  <si>
    <t>医疗器械临床试验项目总结报告盖章申请表</t>
    <phoneticPr fontId="31" type="noConversion"/>
  </si>
  <si>
    <t>填写阶段</t>
    <phoneticPr fontId="31" type="noConversion"/>
  </si>
  <si>
    <t>结题时填写</t>
    <phoneticPr fontId="31" type="noConversion"/>
  </si>
  <si>
    <t xml:space="preserve">批件号或编号：  </t>
    <phoneticPr fontId="31" type="noConversion"/>
  </si>
  <si>
    <t>试验是否被暂停或终止：</t>
    <phoneticPr fontId="31" type="noConversion"/>
  </si>
  <si>
    <t>暂停或终止方式：</t>
    <phoneticPr fontId="31" type="noConversion"/>
  </si>
  <si>
    <t>暂停或终止日期：</t>
    <phoneticPr fontId="31" type="noConversion"/>
  </si>
  <si>
    <t>其他参加单位（所在城市）及PI名字（全部列上）：</t>
    <phoneticPr fontId="31" type="noConversion"/>
  </si>
  <si>
    <t>牵头单位名称（所在城市）：</t>
  </si>
  <si>
    <t>CDE登记</t>
    <phoneticPr fontId="31" type="noConversion"/>
  </si>
  <si>
    <t>临床试验机构资质文件，如我院为牵头单位，还需提供所有参加单位机构资质文件</t>
    <phoneticPr fontId="31" type="noConversion"/>
  </si>
  <si>
    <t>Ⅲ</t>
    <phoneticPr fontId="31" type="noConversion"/>
  </si>
  <si>
    <t>填写单位名称和项目负责人姓名,格式如：首都医科大学附属北京安定医院（北京市）  王刚</t>
    <phoneticPr fontId="31" type="noConversion"/>
  </si>
  <si>
    <t>企业性质：</t>
    <phoneticPr fontId="31" type="noConversion"/>
  </si>
  <si>
    <t>器械分类：</t>
    <phoneticPr fontId="31" type="noConversion"/>
  </si>
  <si>
    <t>试验药物用法：</t>
    <phoneticPr fontId="31" type="noConversion"/>
  </si>
  <si>
    <t>对照药物或安慰剂用法：</t>
    <phoneticPr fontId="31" type="noConversion"/>
  </si>
  <si>
    <t>结题时填写</t>
    <phoneticPr fontId="31" type="noConversion"/>
  </si>
  <si>
    <t>填写说明</t>
    <phoneticPr fontId="31" type="noConversion"/>
  </si>
  <si>
    <t>京企是指在京注册登记并具有独立法人资格</t>
    <phoneticPr fontId="31" type="noConversion"/>
  </si>
  <si>
    <t>如是北京市伦理互认联盟成员单位，请标明</t>
  </si>
  <si>
    <t>如是北京市伦理互认联盟成员单位，请标明</t>
    <phoneticPr fontId="31" type="noConversion"/>
  </si>
  <si>
    <t>填写单位名称及单位所在城市和项目负责人姓名,格式如：首都医科大学附属北京安定医院（北京市）  王刚</t>
    <phoneticPr fontId="31" type="noConversion"/>
  </si>
  <si>
    <t>研究者手册（版本号：1.0，版本日期：2021年06月26日）</t>
    <phoneticPr fontId="31" type="noConversion"/>
  </si>
  <si>
    <t>临床前实验室资料（版本号：1.0，版本日期：2021年06月26日）</t>
  </si>
  <si>
    <t>试验方案（版本号：1.0，版本日期：2021年06月26日）</t>
  </si>
  <si>
    <t>知情同意书（版本号：1.0，版本日期：2021年06月26日）</t>
    <phoneticPr fontId="31" type="noConversion"/>
  </si>
  <si>
    <t>招募广告（版本号：1.0，版本日期：2021年06月26日）</t>
    <phoneticPr fontId="31" type="noConversion"/>
  </si>
  <si>
    <t>研究病历（版本号：1.0，版本日期：2021年06月26日）</t>
    <phoneticPr fontId="31" type="noConversion"/>
  </si>
  <si>
    <t>受试者日记卡（版本号：1.0，版本日期：2021年06月26日）</t>
    <phoneticPr fontId="31" type="noConversion"/>
  </si>
  <si>
    <t>直接在“药物机构立项打印”表中填写</t>
    <phoneticPr fontId="31" type="noConversion"/>
  </si>
  <si>
    <r>
      <t>签名</t>
    </r>
    <r>
      <rPr>
        <sz val="10.5"/>
        <color theme="1"/>
        <rFont val="Times New Roman"/>
        <family val="1"/>
      </rPr>
      <t xml:space="preserve"> </t>
    </r>
    <r>
      <rPr>
        <u/>
        <sz val="10.5"/>
        <color theme="1"/>
        <rFont val="Times New Roman"/>
        <family val="1"/>
      </rPr>
      <t xml:space="preserve">                           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  </t>
    </r>
    <r>
      <rPr>
        <u/>
        <sz val="10.5"/>
        <color theme="1"/>
        <rFont val="Times New Roman"/>
        <family val="1"/>
      </rPr>
      <t xml:space="preserve">      </t>
    </r>
    <r>
      <rPr>
        <sz val="10.5"/>
        <color theme="1"/>
        <rFont val="宋体"/>
        <family val="3"/>
        <charset val="134"/>
      </rPr>
      <t>月</t>
    </r>
    <r>
      <rPr>
        <u/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</si>
  <si>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                   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      </t>
    </r>
    <r>
      <rPr>
        <sz val="10.5"/>
        <color theme="1"/>
        <rFont val="宋体"/>
        <family val="3"/>
        <charset val="134"/>
      </rPr>
      <t>年</t>
    </r>
    <r>
      <rPr>
        <u/>
        <sz val="10.5"/>
        <color theme="1"/>
        <rFont val="Times New Roman"/>
        <family val="1"/>
      </rPr>
      <t xml:space="preserve">             </t>
    </r>
    <r>
      <rPr>
        <sz val="10.5"/>
        <color theme="1"/>
        <rFont val="宋体"/>
        <family val="3"/>
        <charset val="134"/>
      </rPr>
      <t>月</t>
    </r>
    <r>
      <rPr>
        <u/>
        <sz val="10.5"/>
        <color theme="1"/>
        <rFont val="Times New Roman"/>
        <family val="1"/>
      </rPr>
      <t xml:space="preserve">    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</si>
  <si>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                         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</t>
    </r>
    <r>
      <rPr>
        <sz val="10.5"/>
        <color theme="1"/>
        <rFont val="宋体"/>
        <family val="3"/>
        <charset val="134"/>
      </rPr>
      <t>年</t>
    </r>
    <r>
      <rPr>
        <u/>
        <sz val="10.5"/>
        <color theme="1"/>
        <rFont val="Times New Roman"/>
        <family val="1"/>
      </rPr>
      <t xml:space="preserve">    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</t>
    </r>
    <r>
      <rPr>
        <u/>
        <sz val="10.5"/>
        <color theme="1"/>
        <rFont val="Times New Roman"/>
        <family val="1"/>
      </rPr>
      <t xml:space="preserve"> 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</si>
  <si>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                          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日期</t>
    </r>
    <r>
      <rPr>
        <sz val="10.5"/>
        <color theme="1"/>
        <rFont val="Times New Roman"/>
        <family val="1"/>
      </rPr>
      <t xml:space="preserve">         </t>
    </r>
    <r>
      <rPr>
        <u/>
        <sz val="10.5"/>
        <color theme="1"/>
        <rFont val="Times New Roman"/>
        <family val="1"/>
      </rPr>
      <t xml:space="preserve">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</t>
    </r>
    <r>
      <rPr>
        <u/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月</t>
    </r>
    <r>
      <rPr>
        <u/>
        <sz val="10.5"/>
        <color theme="1"/>
        <rFont val="Times New Roman"/>
        <family val="1"/>
      </rPr>
      <t xml:space="preserve">   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</si>
  <si>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t xml:space="preserve">                 签名           日期        年      月     日</t>
    <phoneticPr fontId="31" type="noConversion"/>
  </si>
  <si>
    <t xml:space="preserve">                  签名          日期         年      月    日</t>
    <phoneticPr fontId="31" type="noConversion"/>
  </si>
  <si>
    <r>
      <t xml:space="preserve">（简述本临床试验的实施是否遵守了临床试验方案、GCP、赫尔辛基宣言，以及数据是否真实可靠、结论是否客观、科学。）
                    </t>
    </r>
    <r>
      <rPr>
        <sz val="12"/>
        <color theme="1"/>
        <rFont val="宋体"/>
        <family val="3"/>
        <charset val="134"/>
      </rPr>
      <t>签名            日期        年     月     日</t>
    </r>
    <phoneticPr fontId="31" type="noConversion"/>
  </si>
  <si>
    <t>签名：               日期：         年       月      日</t>
    <phoneticPr fontId="31" type="noConversion"/>
  </si>
  <si>
    <t>签名：                日期：         年      月     日</t>
    <phoneticPr fontId="31" type="noConversion"/>
  </si>
  <si>
    <t>签名：                  日期：         年      月    日</t>
    <phoneticPr fontId="31" type="noConversion"/>
  </si>
  <si>
    <r>
      <t xml:space="preserve">（简述本临床试验的实施是否遵守了临床试验方案、GCP、赫尔辛基宣言，以及数据是否真实可靠、结论是否客观、科学。）
                   </t>
    </r>
    <r>
      <rPr>
        <sz val="12"/>
        <color theme="1"/>
        <rFont val="宋体"/>
        <family val="3"/>
        <charset val="134"/>
      </rPr>
      <t>签名             日期         年     月    日</t>
    </r>
    <phoneticPr fontId="31" type="noConversion"/>
  </si>
  <si>
    <t xml:space="preserve">                 签名            日期         年      月    日</t>
    <phoneticPr fontId="31" type="noConversion"/>
  </si>
  <si>
    <t xml:space="preserve">                 签名            日期        年       月    日</t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</si>
  <si>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                  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     </t>
    </r>
    <r>
      <rPr>
        <sz val="10.5"/>
        <color theme="1"/>
        <rFont val="宋体"/>
        <family val="3"/>
        <charset val="134"/>
      </rPr>
      <t>年</t>
    </r>
    <r>
      <rPr>
        <u/>
        <sz val="10.5"/>
        <color theme="1"/>
        <rFont val="Times New Roman"/>
        <family val="1"/>
      </rPr>
      <t xml:space="preserve">              </t>
    </r>
    <r>
      <rPr>
        <sz val="10.5"/>
        <color theme="1"/>
        <rFont val="宋体"/>
        <family val="3"/>
        <charset val="134"/>
      </rPr>
      <t>月</t>
    </r>
    <r>
      <rPr>
        <u/>
        <sz val="10.5"/>
        <color theme="1"/>
        <rFont val="Times New Roman"/>
        <family val="1"/>
      </rPr>
      <t xml:space="preserve">     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</si>
  <si>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                  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    </t>
    </r>
    <r>
      <rPr>
        <sz val="10.5"/>
        <color theme="1"/>
        <rFont val="宋体"/>
        <family val="3"/>
        <charset val="134"/>
      </rPr>
      <t>年</t>
    </r>
    <r>
      <rPr>
        <u/>
        <sz val="10.5"/>
        <color theme="1"/>
        <rFont val="Times New Roman"/>
        <family val="1"/>
      </rPr>
      <t xml:space="preserve">       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  </t>
    </r>
    <r>
      <rPr>
        <u/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</si>
  <si>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r>
      <t>签名</t>
    </r>
    <r>
      <rPr>
        <u/>
        <sz val="10.5"/>
        <color theme="1"/>
        <rFont val="Times New Roman"/>
        <family val="1"/>
      </rPr>
      <t xml:space="preserve">       </t>
    </r>
    <r>
      <rPr>
        <sz val="10.5"/>
        <color theme="1"/>
        <rFont val="Times New Roman"/>
        <family val="1"/>
      </rPr>
      <t xml:space="preserve">                       </t>
    </r>
    <r>
      <rPr>
        <sz val="10.5"/>
        <color theme="1"/>
        <rFont val="宋体"/>
        <family val="3"/>
        <charset val="134"/>
      </rPr>
      <t>日期</t>
    </r>
    <r>
      <rPr>
        <u/>
        <sz val="10.5"/>
        <color theme="1"/>
        <rFont val="Times New Roman"/>
        <family val="1"/>
      </rPr>
      <t xml:space="preserve">                    </t>
    </r>
    <r>
      <rPr>
        <sz val="10.5"/>
        <color theme="1"/>
        <rFont val="宋体"/>
        <family val="3"/>
        <charset val="134"/>
      </rPr>
      <t>年</t>
    </r>
    <r>
      <rPr>
        <u/>
        <sz val="10.5"/>
        <color theme="1"/>
        <rFont val="Times New Roman"/>
        <family val="1"/>
      </rPr>
      <t xml:space="preserve">    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</t>
    </r>
    <r>
      <rPr>
        <u/>
        <sz val="10.5"/>
        <color theme="1"/>
        <rFont val="Times New Roman"/>
        <family val="1"/>
      </rPr>
      <t xml:space="preserve">      </t>
    </r>
    <r>
      <rPr>
        <sz val="10.5"/>
        <color theme="1"/>
        <rFont val="宋体"/>
        <family val="3"/>
        <charset val="134"/>
      </rPr>
      <t>日</t>
    </r>
    <phoneticPr fontId="31" type="noConversion"/>
  </si>
  <si>
    <t>在国家药品监督管理局药品审评中心的“登记备案平台”中的登记号。如暂时没有，请注明并在项目启动前补充</t>
    <phoneticPr fontId="31" type="noConversion"/>
  </si>
  <si>
    <t>在国家药品监督管理局药品审评中心的“信息公开”栏查询“受理品种信息”处即可查询此受理号。如暂时没有，请注明并在项目启动前补充</t>
    <phoneticPr fontId="31" type="noConversion"/>
  </si>
  <si>
    <t>填写要求</t>
    <phoneticPr fontId="31" type="noConversion"/>
  </si>
  <si>
    <t>试验药物名称请与国家局批件或试验批准通知书上的药物名称一致</t>
    <phoneticPr fontId="31" type="noConversion"/>
  </si>
  <si>
    <r>
      <t>请以P</t>
    </r>
    <r>
      <rPr>
        <sz val="11"/>
        <color theme="1"/>
        <rFont val="宋体"/>
        <family val="3"/>
        <charset val="134"/>
        <scheme val="minor"/>
      </rPr>
      <t>I的身份按照填写说明来填写</t>
    </r>
    <phoneticPr fontId="31" type="noConversion"/>
  </si>
</sst>
</file>

<file path=xl/styles.xml><?xml version="1.0" encoding="utf-8"?>
<styleSheet xmlns="http://schemas.openxmlformats.org/spreadsheetml/2006/main">
  <numFmts count="3">
    <numFmt numFmtId="176" formatCode="yyyy/m/d;@"/>
    <numFmt numFmtId="177" formatCode="yyyy&quot;年&quot;m&quot;月&quot;d&quot;日&quot;;@"/>
    <numFmt numFmtId="178" formatCode="yyyy&quot;年&quot;m&quot;月&quot;;@"/>
  </numFmts>
  <fonts count="35">
    <font>
      <sz val="11"/>
      <color theme="1"/>
      <name val="宋体"/>
      <charset val="134"/>
      <scheme val="minor"/>
    </font>
    <font>
      <b/>
      <sz val="1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rgb="FFFF0000"/>
      <name val="宋体"/>
      <family val="3"/>
      <charset val="134"/>
      <scheme val="minor"/>
    </font>
    <font>
      <sz val="8"/>
      <color rgb="FF333333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rgb="FF00206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方正粗黑宋简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11"/>
      <color rgb="FF002060"/>
      <name val="方正粗黑宋简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8"/>
      <color theme="1"/>
      <name val="方正粗黑宋简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u/>
      <sz val="10.5"/>
      <color theme="1"/>
      <name val="Times New Roman"/>
      <family val="1"/>
    </font>
    <font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rgb="FFFF0000"/>
      <name val="仿宋_GB2312"/>
      <family val="1"/>
      <charset val="134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top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0" borderId="0" xfId="0" applyFont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2" fillId="0" borderId="2" xfId="0" applyFont="1" applyBorder="1" applyAlignment="1">
      <alignment horizontal="justify" vertical="center" wrapText="1"/>
    </xf>
    <xf numFmtId="0" fontId="0" fillId="4" borderId="2" xfId="0" applyFill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14" fontId="0" fillId="0" borderId="1" xfId="0" applyNumberFormat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 wrapText="1"/>
    </xf>
    <xf numFmtId="0" fontId="13" fillId="6" borderId="10" xfId="0" applyFont="1" applyFill="1" applyBorder="1" applyAlignment="1">
      <alignment vertical="top" wrapText="1"/>
    </xf>
    <xf numFmtId="0" fontId="14" fillId="0" borderId="0" xfId="0" applyFont="1" applyBorder="1">
      <alignment vertical="center"/>
    </xf>
    <xf numFmtId="0" fontId="13" fillId="6" borderId="11" xfId="0" applyFont="1" applyFill="1" applyBorder="1" applyAlignment="1">
      <alignment vertical="top" wrapText="1"/>
    </xf>
    <xf numFmtId="0" fontId="13" fillId="6" borderId="12" xfId="0" applyFont="1" applyFill="1" applyBorder="1" applyAlignment="1">
      <alignment vertical="top" wrapText="1"/>
    </xf>
    <xf numFmtId="0" fontId="12" fillId="5" borderId="0" xfId="0" applyFont="1" applyFill="1" applyBorder="1">
      <alignment vertical="center"/>
    </xf>
    <xf numFmtId="0" fontId="0" fillId="0" borderId="2" xfId="0" applyBorder="1" applyAlignment="1">
      <alignment horizontal="right" vertical="center"/>
    </xf>
    <xf numFmtId="0" fontId="15" fillId="0" borderId="1" xfId="1" applyBorder="1" applyAlignment="1" applyProtection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0" fillId="0" borderId="0" xfId="0" applyFill="1" applyBorder="1" applyAlignment="1">
      <alignment horizontal="right" vertical="center"/>
    </xf>
    <xf numFmtId="0" fontId="16" fillId="3" borderId="0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justify" vertical="top" wrapText="1"/>
    </xf>
    <xf numFmtId="0" fontId="18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3" fillId="6" borderId="0" xfId="0" applyFont="1" applyFill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20" fillId="3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22" fillId="3" borderId="0" xfId="0" applyFont="1" applyFill="1" applyBorder="1" applyAlignment="1">
      <alignment horizontal="center" vertical="center"/>
    </xf>
    <xf numFmtId="0" fontId="24" fillId="3" borderId="0" xfId="0" applyFont="1" applyFill="1" applyBorder="1">
      <alignment vertical="center"/>
    </xf>
    <xf numFmtId="177" fontId="0" fillId="0" borderId="0" xfId="0" applyNumberForma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0" fillId="9" borderId="1" xfId="0" applyFill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/>
    </xf>
    <xf numFmtId="31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3" fillId="6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vertical="center" wrapText="1"/>
    </xf>
    <xf numFmtId="0" fontId="21" fillId="4" borderId="0" xfId="0" applyFon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26" fillId="8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27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27" fillId="0" borderId="2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27" fillId="0" borderId="5" xfId="0" applyFont="1" applyFill="1" applyBorder="1">
      <alignment vertical="center"/>
    </xf>
    <xf numFmtId="0" fontId="32" fillId="3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7" fillId="0" borderId="1" xfId="0" applyFont="1" applyFill="1" applyBorder="1">
      <alignment vertical="center"/>
    </xf>
    <xf numFmtId="0" fontId="2" fillId="0" borderId="5" xfId="0" applyFont="1" applyBorder="1" applyAlignment="1">
      <alignment horizontal="left" vertical="top" wrapText="1"/>
    </xf>
    <xf numFmtId="0" fontId="33" fillId="0" borderId="0" xfId="0" applyFont="1" applyBorder="1">
      <alignment vertical="center"/>
    </xf>
    <xf numFmtId="0" fontId="13" fillId="6" borderId="15" xfId="0" applyFont="1" applyFill="1" applyBorder="1" applyAlignment="1">
      <alignment vertical="top" wrapText="1"/>
    </xf>
    <xf numFmtId="0" fontId="27" fillId="0" borderId="0" xfId="0" applyFont="1" applyFill="1" applyBorder="1">
      <alignment vertical="center"/>
    </xf>
    <xf numFmtId="178" fontId="27" fillId="0" borderId="1" xfId="0" applyNumberFormat="1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10" borderId="0" xfId="0" applyFill="1" applyBorder="1">
      <alignment vertical="center"/>
    </xf>
    <xf numFmtId="0" fontId="2" fillId="10" borderId="3" xfId="0" applyFont="1" applyFill="1" applyBorder="1" applyAlignment="1">
      <alignment horizontal="left" vertical="top" wrapText="1"/>
    </xf>
    <xf numFmtId="0" fontId="0" fillId="10" borderId="1" xfId="0" applyFill="1" applyBorder="1" applyAlignment="1">
      <alignment horizontal="right" vertical="center"/>
    </xf>
    <xf numFmtId="0" fontId="25" fillId="10" borderId="0" xfId="0" applyFont="1" applyFill="1">
      <alignment vertical="center"/>
    </xf>
    <xf numFmtId="0" fontId="21" fillId="10" borderId="0" xfId="0" applyFont="1" applyFill="1" applyBorder="1">
      <alignment vertical="center"/>
    </xf>
    <xf numFmtId="0" fontId="23" fillId="0" borderId="0" xfId="0" applyFont="1" applyBorder="1" applyAlignment="1">
      <alignment vertical="center" wrapText="1"/>
    </xf>
    <xf numFmtId="0" fontId="12" fillId="5" borderId="1" xfId="0" applyFont="1" applyFill="1" applyBorder="1">
      <alignment vertical="center"/>
    </xf>
    <xf numFmtId="0" fontId="34" fillId="0" borderId="0" xfId="0" applyFont="1">
      <alignment vertical="center"/>
    </xf>
    <xf numFmtId="177" fontId="0" fillId="0" borderId="1" xfId="0" applyNumberForma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7" fillId="0" borderId="0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177" fontId="0" fillId="7" borderId="1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0" xfId="0" applyNumberFormat="1" applyFill="1" applyBorder="1" applyAlignment="1">
      <alignment horizontal="left" vertical="center"/>
    </xf>
    <xf numFmtId="14" fontId="2" fillId="7" borderId="14" xfId="0" applyNumberFormat="1" applyFont="1" applyFill="1" applyBorder="1" applyAlignment="1">
      <alignment horizontal="left" vertical="center" wrapText="1"/>
    </xf>
    <xf numFmtId="0" fontId="0" fillId="7" borderId="1" xfId="0" applyNumberFormat="1" applyFill="1" applyBorder="1" applyAlignment="1">
      <alignment horizontal="left" vertical="center"/>
    </xf>
    <xf numFmtId="14" fontId="0" fillId="7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178" fontId="19" fillId="0" borderId="1" xfId="0" applyNumberFormat="1" applyFont="1" applyFill="1" applyBorder="1" applyAlignment="1">
      <alignment horizontal="left" vertical="center"/>
    </xf>
    <xf numFmtId="178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7" fillId="10" borderId="0" xfId="0" applyFont="1" applyFill="1" applyBorder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92</xdr:row>
      <xdr:rowOff>0</xdr:rowOff>
    </xdr:from>
    <xdr:to>
      <xdr:col>5</xdr:col>
      <xdr:colOff>1524000</xdr:colOff>
      <xdr:row>93</xdr:row>
      <xdr:rowOff>76200</xdr:rowOff>
    </xdr:to>
    <xdr:pic>
      <xdr:nvPicPr>
        <xdr:cNvPr id="1030" name="Control 6">
          <a:extLst>
            <a:ext uri="{FF2B5EF4-FFF2-40B4-BE49-F238E27FC236}">
              <a16:creationId xmlns="" xmlns:a16="http://schemas.microsoft.com/office/drawing/2014/main" id="{00000000-0008-0000-0100-00000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778000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381000</xdr:colOff>
      <xdr:row>94</xdr:row>
      <xdr:rowOff>50800</xdr:rowOff>
    </xdr:to>
    <xdr:pic>
      <xdr:nvPicPr>
        <xdr:cNvPr id="1031" name="Control 7">
          <a:extLst>
            <a:ext uri="{FF2B5EF4-FFF2-40B4-BE49-F238E27FC236}">
              <a16:creationId xmlns="" xmlns:a16="http://schemas.microsoft.com/office/drawing/2014/main" id="{00000000-0008-0000-0100-00000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795145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1524000</xdr:colOff>
      <xdr:row>94</xdr:row>
      <xdr:rowOff>76200</xdr:rowOff>
    </xdr:to>
    <xdr:pic>
      <xdr:nvPicPr>
        <xdr:cNvPr id="1032" name="Control 8">
          <a:extLst>
            <a:ext uri="{FF2B5EF4-FFF2-40B4-BE49-F238E27FC236}">
              <a16:creationId xmlns="" xmlns:a16="http://schemas.microsoft.com/office/drawing/2014/main" id="{00000000-0008-0000-0100-00000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795145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381000</xdr:colOff>
      <xdr:row>95</xdr:row>
      <xdr:rowOff>50800</xdr:rowOff>
    </xdr:to>
    <xdr:pic>
      <xdr:nvPicPr>
        <xdr:cNvPr id="1033" name="Control 9">
          <a:extLst>
            <a:ext uri="{FF2B5EF4-FFF2-40B4-BE49-F238E27FC236}">
              <a16:creationId xmlns="" xmlns:a16="http://schemas.microsoft.com/office/drawing/2014/main" id="{00000000-0008-0000-0100-00000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29435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1524000</xdr:colOff>
      <xdr:row>95</xdr:row>
      <xdr:rowOff>76200</xdr:rowOff>
    </xdr:to>
    <xdr:pic>
      <xdr:nvPicPr>
        <xdr:cNvPr id="1034" name="Control 10">
          <a:extLst>
            <a:ext uri="{FF2B5EF4-FFF2-40B4-BE49-F238E27FC236}">
              <a16:creationId xmlns="" xmlns:a16="http://schemas.microsoft.com/office/drawing/2014/main" id="{00000000-0008-0000-0100-00000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29435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381000</xdr:colOff>
      <xdr:row>95</xdr:row>
      <xdr:rowOff>50800</xdr:rowOff>
    </xdr:to>
    <xdr:pic>
      <xdr:nvPicPr>
        <xdr:cNvPr id="1035" name="Control 11">
          <a:extLst>
            <a:ext uri="{FF2B5EF4-FFF2-40B4-BE49-F238E27FC236}">
              <a16:creationId xmlns="" xmlns:a16="http://schemas.microsoft.com/office/drawing/2014/main" id="{00000000-0008-0000-0100-00000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46580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1524000</xdr:colOff>
      <xdr:row>95</xdr:row>
      <xdr:rowOff>76200</xdr:rowOff>
    </xdr:to>
    <xdr:pic>
      <xdr:nvPicPr>
        <xdr:cNvPr id="1036" name="Control 12">
          <a:extLst>
            <a:ext uri="{FF2B5EF4-FFF2-40B4-BE49-F238E27FC236}">
              <a16:creationId xmlns="" xmlns:a16="http://schemas.microsoft.com/office/drawing/2014/main" id="{00000000-0008-0000-0100-00000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46580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381000</xdr:colOff>
      <xdr:row>96</xdr:row>
      <xdr:rowOff>50800</xdr:rowOff>
    </xdr:to>
    <xdr:pic>
      <xdr:nvPicPr>
        <xdr:cNvPr id="1037" name="Control 13">
          <a:extLst>
            <a:ext uri="{FF2B5EF4-FFF2-40B4-BE49-F238E27FC236}">
              <a16:creationId xmlns="" xmlns:a16="http://schemas.microsoft.com/office/drawing/2014/main" id="{00000000-0008-0000-0100-00000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63725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1524000</xdr:colOff>
      <xdr:row>96</xdr:row>
      <xdr:rowOff>76200</xdr:rowOff>
    </xdr:to>
    <xdr:pic>
      <xdr:nvPicPr>
        <xdr:cNvPr id="1038" name="Control 14">
          <a:extLst>
            <a:ext uri="{FF2B5EF4-FFF2-40B4-BE49-F238E27FC236}">
              <a16:creationId xmlns="" xmlns:a16="http://schemas.microsoft.com/office/drawing/2014/main" id="{00000000-0008-0000-0100-00000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63725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381000</xdr:colOff>
      <xdr:row>97</xdr:row>
      <xdr:rowOff>50800</xdr:rowOff>
    </xdr:to>
    <xdr:pic>
      <xdr:nvPicPr>
        <xdr:cNvPr id="1039" name="Control 15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80870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1524000</xdr:colOff>
      <xdr:row>97</xdr:row>
      <xdr:rowOff>76200</xdr:rowOff>
    </xdr:to>
    <xdr:pic>
      <xdr:nvPicPr>
        <xdr:cNvPr id="1040" name="Control 16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80870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381000</xdr:colOff>
      <xdr:row>97</xdr:row>
      <xdr:rowOff>50800</xdr:rowOff>
    </xdr:to>
    <xdr:pic>
      <xdr:nvPicPr>
        <xdr:cNvPr id="1041" name="Control 17">
          <a:extLst>
            <a:ext uri="{FF2B5EF4-FFF2-40B4-BE49-F238E27FC236}">
              <a16:creationId xmlns="" xmlns:a16="http://schemas.microsoft.com/office/drawing/2014/main" id="{00000000-0008-0000-0100-00001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98015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1524000</xdr:colOff>
      <xdr:row>97</xdr:row>
      <xdr:rowOff>76200</xdr:rowOff>
    </xdr:to>
    <xdr:pic>
      <xdr:nvPicPr>
        <xdr:cNvPr id="1042" name="Control 18">
          <a:extLst>
            <a:ext uri="{FF2B5EF4-FFF2-40B4-BE49-F238E27FC236}">
              <a16:creationId xmlns="" xmlns:a16="http://schemas.microsoft.com/office/drawing/2014/main" id="{00000000-0008-0000-0100-00001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898015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381000</xdr:colOff>
      <xdr:row>97</xdr:row>
      <xdr:rowOff>50800</xdr:rowOff>
    </xdr:to>
    <xdr:pic>
      <xdr:nvPicPr>
        <xdr:cNvPr id="1043" name="Control 19">
          <a:extLst>
            <a:ext uri="{FF2B5EF4-FFF2-40B4-BE49-F238E27FC236}">
              <a16:creationId xmlns="" xmlns:a16="http://schemas.microsoft.com/office/drawing/2014/main" id="{00000000-0008-0000-0100-00001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915160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1524000</xdr:colOff>
      <xdr:row>97</xdr:row>
      <xdr:rowOff>76200</xdr:rowOff>
    </xdr:to>
    <xdr:pic>
      <xdr:nvPicPr>
        <xdr:cNvPr id="1044" name="Control 20">
          <a:extLst>
            <a:ext uri="{FF2B5EF4-FFF2-40B4-BE49-F238E27FC236}">
              <a16:creationId xmlns="" xmlns:a16="http://schemas.microsoft.com/office/drawing/2014/main" id="{00000000-0008-0000-0100-00001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9151600"/>
          <a:ext cx="1524000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381000</xdr:colOff>
      <xdr:row>97</xdr:row>
      <xdr:rowOff>50799</xdr:rowOff>
    </xdr:to>
    <xdr:pic>
      <xdr:nvPicPr>
        <xdr:cNvPr id="1045" name="Control 21">
          <a:extLst>
            <a:ext uri="{FF2B5EF4-FFF2-40B4-BE49-F238E27FC236}">
              <a16:creationId xmlns="" xmlns:a16="http://schemas.microsoft.com/office/drawing/2014/main" id="{00000000-0008-0000-0100-00001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0" y="19323050"/>
          <a:ext cx="381000" cy="222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130585</xdr:colOff>
      <xdr:row>3</xdr:row>
      <xdr:rowOff>537702</xdr:rowOff>
    </xdr:from>
    <xdr:to>
      <xdr:col>8</xdr:col>
      <xdr:colOff>304230</xdr:colOff>
      <xdr:row>19</xdr:row>
      <xdr:rowOff>67720</xdr:rowOff>
    </xdr:to>
    <xdr:pic>
      <xdr:nvPicPr>
        <xdr:cNvPr id="18" name="图片 1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1210" y="1221351"/>
          <a:ext cx="6664472" cy="328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8"/>
  <sheetViews>
    <sheetView topLeftCell="A9" workbookViewId="0">
      <selection activeCell="A25" sqref="A25"/>
    </sheetView>
  </sheetViews>
  <sheetFormatPr defaultColWidth="8.75" defaultRowHeight="31.9" customHeight="1"/>
  <cols>
    <col min="1" max="1" width="165.75" style="88" customWidth="1"/>
    <col min="2" max="16384" width="8.75" style="88"/>
  </cols>
  <sheetData>
    <row r="1" spans="1:1" ht="31.9" customHeight="1">
      <c r="A1" s="89" t="s">
        <v>0</v>
      </c>
    </row>
    <row r="2" spans="1:1" ht="31.9" customHeight="1">
      <c r="A2" s="88" t="s">
        <v>1</v>
      </c>
    </row>
    <row r="3" spans="1:1" ht="31.9" customHeight="1">
      <c r="A3" s="88" t="s">
        <v>2</v>
      </c>
    </row>
    <row r="4" spans="1:1" ht="31.9" customHeight="1">
      <c r="A4" s="88" t="s">
        <v>3</v>
      </c>
    </row>
    <row r="7" spans="1:1" ht="31.9" customHeight="1">
      <c r="A7" s="89" t="s">
        <v>4</v>
      </c>
    </row>
    <row r="8" spans="1:1" ht="31.9" customHeight="1">
      <c r="A8" t="s">
        <v>5</v>
      </c>
    </row>
    <row r="9" spans="1:1" ht="31.9" customHeight="1">
      <c r="A9" t="s">
        <v>6</v>
      </c>
    </row>
    <row r="10" spans="1:1" ht="31.9" customHeight="1">
      <c r="A10" t="s">
        <v>7</v>
      </c>
    </row>
    <row r="12" spans="1:1" ht="31.9" customHeight="1">
      <c r="A12" s="90" t="s">
        <v>8</v>
      </c>
    </row>
    <row r="13" spans="1:1" ht="31.9" customHeight="1">
      <c r="A13" s="88" t="s">
        <v>9</v>
      </c>
    </row>
    <row r="14" spans="1:1" ht="31.9" customHeight="1">
      <c r="A14" s="91" t="s">
        <v>10</v>
      </c>
    </row>
    <row r="15" spans="1:1" ht="31.9" customHeight="1">
      <c r="A15" s="88" t="s">
        <v>11</v>
      </c>
    </row>
    <row r="16" spans="1:1" ht="31.9" customHeight="1">
      <c r="A16" s="91" t="s">
        <v>12</v>
      </c>
    </row>
    <row r="17" spans="1:1" ht="31.9" customHeight="1">
      <c r="A17" s="91" t="s">
        <v>13</v>
      </c>
    </row>
    <row r="19" spans="1:1" ht="31.9" customHeight="1">
      <c r="A19" s="90" t="s">
        <v>14</v>
      </c>
    </row>
    <row r="20" spans="1:1" ht="31.9" customHeight="1">
      <c r="A20" s="88" t="s">
        <v>15</v>
      </c>
    </row>
    <row r="21" spans="1:1" ht="31.9" customHeight="1">
      <c r="A21" s="91" t="s">
        <v>16</v>
      </c>
    </row>
    <row r="22" spans="1:1" ht="31.9" customHeight="1">
      <c r="A22" s="91" t="s">
        <v>17</v>
      </c>
    </row>
    <row r="23" spans="1:1" ht="118.9" customHeight="1">
      <c r="A23" s="91" t="s">
        <v>18</v>
      </c>
    </row>
    <row r="24" spans="1:1" ht="63" customHeight="1">
      <c r="A24" s="91" t="s">
        <v>19</v>
      </c>
    </row>
    <row r="25" spans="1:1" ht="31.9" customHeight="1">
      <c r="A25" s="88" t="s">
        <v>20</v>
      </c>
    </row>
    <row r="26" spans="1:1" ht="31.9" customHeight="1">
      <c r="A26" s="91" t="s">
        <v>21</v>
      </c>
    </row>
    <row r="27" spans="1:1" ht="31.9" customHeight="1">
      <c r="A27" s="88" t="s">
        <v>22</v>
      </c>
    </row>
    <row r="28" spans="1:1" ht="31.9" customHeight="1">
      <c r="A28" s="88" t="s">
        <v>23</v>
      </c>
    </row>
  </sheetData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L3"/>
  <sheetViews>
    <sheetView workbookViewId="0">
      <selection activeCell="A2" sqref="A2:XFD2"/>
    </sheetView>
  </sheetViews>
  <sheetFormatPr defaultColWidth="8.75" defaultRowHeight="13.5"/>
  <cols>
    <col min="12" max="13" width="9.5" style="2" customWidth="1"/>
    <col min="37" max="37" width="21.125" customWidth="1"/>
  </cols>
  <sheetData>
    <row r="1" spans="1:64" s="1" customFormat="1" ht="40.5">
      <c r="A1" s="1" t="str">
        <f ca="1">OFFSET(药物机构立项及结题信息填写!$B$2,COLUMN(药物机构立项及结题信息填写!A2),)</f>
        <v>申请人：</v>
      </c>
      <c r="B1" s="1" t="str">
        <f ca="1">OFFSET(药物机构立项及结题信息填写!$B$2,COLUMN(药物机构立项及结题信息填写!B2),)</f>
        <v>CDE登记号：</v>
      </c>
      <c r="C1" s="1" t="str">
        <f ca="1">OFFSET(药物机构立项及结题信息填写!$B$2,COLUMN(药物机构立项及结题信息填写!C2),)</f>
        <v>CDE受理号：</v>
      </c>
      <c r="D1" s="1" t="str">
        <f ca="1">OFFSET(药物机构立项及结题信息填写!$B$2,COLUMN(药物机构立项及结题信息填写!E2),)</f>
        <v>药品类型</v>
      </c>
      <c r="E1" s="1" t="str">
        <f ca="1">OFFSET(药物机构立项及结题信息填写!$B$2,COLUMN(药物机构立项及结题信息填写!F2),)</f>
        <v>注册分类</v>
      </c>
      <c r="F1" s="1" t="str">
        <f ca="1">OFFSET(药物机构立项及结题信息填写!$B$2,COLUMN(药物机构立项及结题信息填写!G2),)</f>
        <v>剂型</v>
      </c>
      <c r="G1" s="1" t="str">
        <f ca="1">OFFSET(药物机构立项及结题信息填写!$B$2,COLUMN(药物机构立项及结题信息填写!H2),)</f>
        <v xml:space="preserve">试验题目： </v>
      </c>
      <c r="H1" s="1" t="str">
        <f ca="1">OFFSET(药物机构立项及结题信息填写!$B$2,COLUMN(药物机构立项及结题信息填写!I2),)</f>
        <v>试验方案编号：</v>
      </c>
      <c r="I1" s="1" t="str">
        <f ca="1">OFFSET(药物机构立项及结题信息填写!$B$2,COLUMN(药物机构立项及结题信息填写!D1),)</f>
        <v>试验药物名称：</v>
      </c>
      <c r="J1" s="1" t="str">
        <f ca="1">OFFSET(药物机构立项及结题信息填写!$B$2,COLUMN(药物机构立项及结题信息填写!J2),)</f>
        <v>适应症：</v>
      </c>
      <c r="K1" s="1" t="str">
        <f ca="1">OFFSET(药物机构立项及结题信息填写!$B$2,COLUMN(药物机构立项及结题信息填写!K2),)</f>
        <v>预计总例数：</v>
      </c>
      <c r="L1" s="3" t="str">
        <f ca="1">OFFSET(药物机构立项及结题信息填写!$B$2,COLUMN(药物机构立项及结题信息填写!L2),)</f>
        <v>预计承担例数：</v>
      </c>
      <c r="M1" s="3" t="str">
        <f ca="1">OFFSET(药物机构立项及结题信息填写!$B$2,COLUMN(药物机构立项及结题信息填写!M2),)</f>
        <v>是否多中心试验：</v>
      </c>
      <c r="N1" s="1" t="str">
        <f ca="1">OFFSET(药物机构立项及结题信息填写!$B$2,COLUMN(药物机构立项及结题信息填写!O2),)</f>
        <v>试验分期：</v>
      </c>
      <c r="O1" s="1" t="str">
        <f ca="1">OFFSET(药物机构立项及结题信息填写!$B$2,COLUMN(药物机构立项及结题信息填写!P2),)</f>
        <v>试验分类：</v>
      </c>
      <c r="P1" s="1">
        <f ca="1">OFFSET(药物机构立项及结题信息填写!$B$2,COLUMN(药物机构立项及结题信息填写!AH2),)</f>
        <v>0</v>
      </c>
      <c r="Q1" s="1">
        <f ca="1">OFFSET(药物机构立项及结题信息填写!$B$2,COLUMN(药物机构立项及结题信息填写!AI2),)</f>
        <v>0</v>
      </c>
      <c r="R1" s="1">
        <f ca="1">OFFSET(药物机构立项及结题信息填写!$B$2,COLUMN(药物机构立项及结题信息填写!AJ2),)</f>
        <v>0</v>
      </c>
      <c r="S1" s="1">
        <f ca="1">OFFSET(药物机构立项及结题信息填写!$B$2,COLUMN(药物机构立项及结题信息填写!AK2),)</f>
        <v>0</v>
      </c>
      <c r="T1" s="1">
        <f ca="1">OFFSET(药物机构立项及结题信息填写!$B$2,COLUMN(药物机构立项及结题信息填写!AL2),)</f>
        <v>0</v>
      </c>
      <c r="U1" s="1">
        <f ca="1">OFFSET(药物机构立项及结题信息填写!$B$2,COLUMN(药物机构立项及结题信息填写!AM2),)</f>
        <v>0</v>
      </c>
      <c r="V1" s="1">
        <f ca="1">OFFSET(药物机构立项及结题信息填写!$B$2,COLUMN(药物机构立项及结题信息填写!AN2),)</f>
        <v>0</v>
      </c>
      <c r="W1" s="1">
        <f ca="1">OFFSET(药物机构立项及结题信息填写!$B$2,COLUMN(药物机构立项及结题信息填写!AO2),)</f>
        <v>0</v>
      </c>
      <c r="X1" s="1">
        <f ca="1">OFFSET(药物机构立项及结题信息填写!$B$2,COLUMN(药物机构立项及结题信息填写!AP2),)</f>
        <v>0</v>
      </c>
      <c r="Y1" s="1">
        <f ca="1">OFFSET(药物机构立项及结题信息填写!$B$2,COLUMN(药物机构立项及结题信息填写!AQ2),)</f>
        <v>0</v>
      </c>
      <c r="Z1" s="1" t="str">
        <f ca="1">OFFSET(药物机构立项及结题信息填写!$B$2,COLUMN(药物机构立项及结题信息填写!BW2),)</f>
        <v>筛选例数：</v>
      </c>
      <c r="AA1" s="1" t="str">
        <f ca="1">OFFSET(药物机构立项及结题信息填写!$B$2,COLUMN(药物机构立项及结题信息填写!BX2),)</f>
        <v>入组例数：</v>
      </c>
      <c r="AB1" s="1" t="str">
        <f ca="1">OFFSET(药物机构立项及结题信息填写!$B$2,COLUMN(药物机构立项及结题信息填写!BY2),)</f>
        <v>完成试验例数：</v>
      </c>
      <c r="AC1" s="1" t="str">
        <f ca="1">OFFSET(药物机构立项及结题信息填写!$B$2,COLUMN(药物机构立项及结题信息填写!BZ2),)</f>
        <v>未完成试验例数：</v>
      </c>
      <c r="AD1" s="1" t="str">
        <f ca="1">OFFSET(药物机构立项及结题信息填写!$B$2,COLUMN(药物机构立项及结题信息填写!CA2),)</f>
        <v>本中心SAE例数：</v>
      </c>
      <c r="AE1" s="1" t="str">
        <f ca="1">OFFSET(药物机构立项及结题信息填写!$B$2,COLUMN(药物机构立项及结题信息填写!CB2),)</f>
        <v>申办单位名称：</v>
      </c>
      <c r="AF1" s="1" t="str">
        <f ca="1">OFFSET(药物机构立项及结题信息填写!$B$2,COLUMN(药物机构立项及结题信息填写!CC2),)</f>
        <v>申办单位联系人姓名：</v>
      </c>
      <c r="AG1" s="1" t="str">
        <f ca="1">OFFSET(药物机构立项及结题信息填写!$B$2,COLUMN(药物机构立项及结题信息填写!CD2),)</f>
        <v>电话：</v>
      </c>
      <c r="AH1" s="1" t="str">
        <f ca="1">OFFSET(药物机构立项及结题信息填写!$B$2,COLUMN(药物机构立项及结题信息填写!CE2),)</f>
        <v>电子邮箱：</v>
      </c>
      <c r="AI1" s="1" t="str">
        <f ca="1">OFFSET(药物机构立项及结题信息填写!$B$2,COLUMN(药物机构立项及结题信息填写!CF2),)</f>
        <v>CRO名称：</v>
      </c>
      <c r="AJ1" s="1" t="str">
        <f ca="1">OFFSET(药物机构立项及结题信息填写!$B$2,COLUMN(药物机构立项及结题信息填写!CG2),)</f>
        <v>CRO联系人姓名：</v>
      </c>
      <c r="AK1" s="1" t="str">
        <f ca="1">OFFSET(药物机构立项及结题信息填写!$B$2,COLUMN(药物机构立项及结题信息填写!CH2),)</f>
        <v>电话：</v>
      </c>
      <c r="AL1" s="1" t="str">
        <f ca="1">OFFSET(药物机构立项及结题信息填写!$B$2,COLUMN(药物机构立项及结题信息填写!CM2),)</f>
        <v>申请盖章事项2
份数：</v>
      </c>
      <c r="AM1" s="1">
        <f ca="1">OFFSET(药物机构立项及结题信息填写!$B$2,COLUMN(药物机构立项及结题信息填写!CN2),)</f>
        <v>0</v>
      </c>
      <c r="AN1" s="1" t="str">
        <f ca="1">OFFSET(药物机构立项及结题信息填写!$B$2,COLUMN(药物机构立项及结题信息填写!CO2),)</f>
        <v>完成协议签署日期：</v>
      </c>
      <c r="AO1" s="1" t="str">
        <f ca="1">OFFSET(药物机构立项及结题信息填写!$B$2,COLUMN(药物机构立项及结题信息填写!CP2),)</f>
        <v>本中心启动会日期：</v>
      </c>
      <c r="AP1" s="1" t="str">
        <f ca="1">OFFSET(药物机构立项及结题信息填写!$B$2,COLUMN(药物机构立项及结题信息填写!CQ2),)</f>
        <v>试验是否被暂停或终止：</v>
      </c>
      <c r="AQ1" s="1" t="str">
        <f ca="1">OFFSET(药物机构立项及结题信息填写!$B$2,COLUMN(药物机构立项及结题信息填写!CR2),)</f>
        <v>暂停或终止方式：</v>
      </c>
      <c r="AR1" s="1" t="str">
        <f ca="1">OFFSET(药物机构立项及结题信息填写!$B$2,COLUMN(药物机构立项及结题信息填写!CS2),)</f>
        <v>暂停或终止日期：</v>
      </c>
      <c r="AS1" s="1" t="str">
        <f ca="1">OFFSET(药物机构立项及结题信息填写!$B$2,COLUMN(药物机构立项及结题信息填写!CT2),)</f>
        <v>关中心日期</v>
      </c>
      <c r="AT1" s="1">
        <f ca="1">OFFSET(药物机构立项及结题信息填写!$B$2,COLUMN(药物机构立项及结题信息填写!CU2),)</f>
        <v>0</v>
      </c>
      <c r="AU1" s="1">
        <f ca="1">OFFSET(药物机构立项及结题信息填写!$B$2,COLUMN(药物机构立项及结题信息填写!CV2),)</f>
        <v>0</v>
      </c>
      <c r="AV1" s="1">
        <f ca="1">OFFSET(药物机构立项及结题信息填写!$B$2,COLUMN(药物机构立项及结题信息填写!CW2),)</f>
        <v>0</v>
      </c>
      <c r="AW1" s="1">
        <f ca="1">OFFSET(药物机构立项及结题信息填写!$B$2,COLUMN(药物机构立项及结题信息填写!CX2),)</f>
        <v>0</v>
      </c>
      <c r="AX1" s="1">
        <f ca="1">OFFSET(药物机构立项及结题信息填写!$B$2,COLUMN(药物机构立项及结题信息填写!CY2),)</f>
        <v>0</v>
      </c>
      <c r="AY1" s="1">
        <f ca="1">OFFSET(药物机构立项及结题信息填写!$B$2,COLUMN(药物机构立项及结题信息填写!CZ2),)</f>
        <v>0</v>
      </c>
      <c r="AZ1" s="1">
        <f ca="1">OFFSET(药物机构立项及结题信息填写!$B$2,COLUMN(药物机构立项及结题信息填写!DA2),)</f>
        <v>0</v>
      </c>
      <c r="BA1" s="1">
        <f ca="1">OFFSET(药物机构立项及结题信息填写!$B$2,COLUMN(药物机构立项及结题信息填写!DB2),)</f>
        <v>0</v>
      </c>
      <c r="BB1" s="1">
        <f ca="1">OFFSET(药物机构立项及结题信息填写!$B$2,COLUMN(药物机构立项及结题信息填写!DC2),)</f>
        <v>0</v>
      </c>
      <c r="BC1" s="1">
        <f ca="1">OFFSET(药物机构立项及结题信息填写!$B$2,COLUMN(药物机构立项及结题信息填写!DD2),)</f>
        <v>0</v>
      </c>
      <c r="BD1" s="1">
        <f ca="1">OFFSET(药物机构立项及结题信息填写!$B$2,COLUMN(药物机构立项及结题信息填写!DE2),)</f>
        <v>0</v>
      </c>
      <c r="BE1" s="1">
        <f ca="1">OFFSET(药物机构立项及结题信息填写!$B$2,COLUMN(药物机构立项及结题信息填写!DF2),)</f>
        <v>0</v>
      </c>
      <c r="BF1" s="1">
        <f ca="1">OFFSET(药物机构立项及结题信息填写!$B$2,COLUMN(药物机构立项及结题信息填写!DG2),)</f>
        <v>0</v>
      </c>
      <c r="BG1" s="1">
        <f ca="1">OFFSET(药物机构立项及结题信息填写!$B$2,COLUMN(药物机构立项及结题信息填写!DH2),)</f>
        <v>0</v>
      </c>
      <c r="BH1" s="1">
        <f ca="1">OFFSET(药物机构立项及结题信息填写!$B$2,COLUMN(药物机构立项及结题信息填写!DI2),)</f>
        <v>0</v>
      </c>
      <c r="BI1" s="1">
        <f ca="1">OFFSET(药物机构立项及结题信息填写!$B$2,COLUMN(药物机构立项及结题信息填写!DJ2),)</f>
        <v>0</v>
      </c>
      <c r="BJ1" s="1">
        <f ca="1">OFFSET(药物机构立项及结题信息填写!$B$2,COLUMN(药物机构立项及结题信息填写!DK2),)</f>
        <v>0</v>
      </c>
      <c r="BK1" s="1">
        <f ca="1">OFFSET(药物机构立项及结题信息填写!$B$2,COLUMN(药物机构立项及结题信息填写!DL2),)</f>
        <v>0</v>
      </c>
      <c r="BL1" s="1">
        <f ca="1">OFFSET(药物机构立项及结题信息填写!$B$2,COLUMN(药物机构立项及结题信息填写!DM2),)</f>
        <v>0</v>
      </c>
    </row>
    <row r="2" spans="1:64" ht="39" customHeight="1">
      <c r="A2">
        <f ca="1">OFFSET(药物机构立项及结题信息填写!$C$2,COLUMN(药物机构立项及结题信息填写!A2),)</f>
        <v>0</v>
      </c>
      <c r="B2">
        <f ca="1">OFFSET(药物机构立项及结题信息填写!$C$2,COLUMN(药物机构立项及结题信息填写!B2),)</f>
        <v>0</v>
      </c>
      <c r="C2">
        <f ca="1">OFFSET(药物机构立项及结题信息填写!$C$2,COLUMN(药物机构立项及结题信息填写!C2),)</f>
        <v>0</v>
      </c>
      <c r="D2">
        <f ca="1">OFFSET(药物机构立项及结题信息填写!$C$2,COLUMN(药物机构立项及结题信息填写!E2),)</f>
        <v>0</v>
      </c>
      <c r="E2">
        <f ca="1">OFFSET(药物机构立项及结题信息填写!$C$2,COLUMN(药物机构立项及结题信息填写!F2),)</f>
        <v>0</v>
      </c>
      <c r="F2">
        <f ca="1">OFFSET(药物机构立项及结题信息填写!$C$2,COLUMN(药物机构立项及结题信息填写!G2),)</f>
        <v>0</v>
      </c>
      <c r="G2">
        <f ca="1">OFFSET(药物机构立项及结题信息填写!$C$2,COLUMN(药物机构立项及结题信息填写!H2),)</f>
        <v>0</v>
      </c>
      <c r="H2">
        <f ca="1">OFFSET(药物机构立项及结题信息填写!$C$2,COLUMN(药物机构立项及结题信息填写!I2),)</f>
        <v>0</v>
      </c>
      <c r="I2">
        <f ca="1">OFFSET(药物机构立项及结题信息填写!$C$2,COLUMN(药物机构立项及结题信息填写!D1),)</f>
        <v>0</v>
      </c>
      <c r="J2">
        <f ca="1">OFFSET(药物机构立项及结题信息填写!$C$2,COLUMN(药物机构立项及结题信息填写!J2),)</f>
        <v>0</v>
      </c>
      <c r="K2">
        <f ca="1">OFFSET(药物机构立项及结题信息填写!$C$2,COLUMN(药物机构立项及结题信息填写!K2),)</f>
        <v>0</v>
      </c>
      <c r="L2" s="2">
        <f ca="1">OFFSET(药物机构立项及结题信息填写!$C$2,COLUMN(药物机构立项及结题信息填写!L2),)</f>
        <v>0</v>
      </c>
      <c r="M2" s="2">
        <f ca="1">OFFSET(药物机构立项及结题信息填写!$C$2,COLUMN(药物机构立项及结题信息填写!M2),)</f>
        <v>0</v>
      </c>
      <c r="N2">
        <f ca="1">OFFSET(药物机构立项及结题信息填写!$C$2,COLUMN(药物机构立项及结题信息填写!O2),)</f>
        <v>0</v>
      </c>
      <c r="O2" s="2">
        <f ca="1">OFFSET(药物机构立项及结题信息填写!$C$2,COLUMN(药物机构立项及结题信息填写!P2),)</f>
        <v>0</v>
      </c>
      <c r="P2">
        <f ca="1">OFFSET(药物机构立项及结题信息填写!$C$2,COLUMN(药物机构立项及结题信息填写!AH2),)</f>
        <v>0</v>
      </c>
      <c r="Q2">
        <f ca="1">OFFSET(药物机构立项及结题信息填写!$C$2,COLUMN(药物机构立项及结题信息填写!AI2),)</f>
        <v>0</v>
      </c>
      <c r="R2">
        <f ca="1">OFFSET(药物机构立项及结题信息填写!$C$2,COLUMN(药物机构立项及结题信息填写!AJ2),)</f>
        <v>0</v>
      </c>
      <c r="S2">
        <f ca="1">OFFSET(药物机构立项及结题信息填写!$C$2,COLUMN(药物机构立项及结题信息填写!AK2),)</f>
        <v>0</v>
      </c>
      <c r="T2">
        <f ca="1">OFFSET(药物机构立项及结题信息填写!$C$2,COLUMN(药物机构立项及结题信息填写!AL2),)</f>
        <v>0</v>
      </c>
      <c r="U2">
        <f ca="1">OFFSET(药物机构立项及结题信息填写!$C$2,COLUMN(药物机构立项及结题信息填写!AM2),)</f>
        <v>0</v>
      </c>
      <c r="V2">
        <f ca="1">OFFSET(药物机构立项及结题信息填写!$C$2,COLUMN(药物机构立项及结题信息填写!AN2),)</f>
        <v>0</v>
      </c>
      <c r="W2">
        <f ca="1">OFFSET(药物机构立项及结题信息填写!$C$2,COLUMN(药物机构立项及结题信息填写!AO2),)</f>
        <v>0</v>
      </c>
      <c r="X2">
        <f ca="1">OFFSET(药物机构立项及结题信息填写!$C$2,COLUMN(药物机构立项及结题信息填写!AP2),)</f>
        <v>0</v>
      </c>
      <c r="Y2">
        <f ca="1">OFFSET(药物机构立项及结题信息填写!$C$2,COLUMN(药物机构立项及结题信息填写!AQ2),)</f>
        <v>0</v>
      </c>
      <c r="Z2" s="2">
        <f ca="1">OFFSET(药物机构立项及结题信息填写!$C$2,COLUMN(药物机构立项及结题信息填写!BW2),)</f>
        <v>0</v>
      </c>
      <c r="AA2">
        <f ca="1">OFFSET(药物机构立项及结题信息填写!$C$2,COLUMN(药物机构立项及结题信息填写!BX2),)</f>
        <v>0</v>
      </c>
      <c r="AB2">
        <f ca="1">OFFSET(药物机构立项及结题信息填写!$C$2,COLUMN(药物机构立项及结题信息填写!BY2),)</f>
        <v>0</v>
      </c>
      <c r="AC2">
        <f ca="1">OFFSET(药物机构立项及结题信息填写!$C$2,COLUMN(药物机构立项及结题信息填写!BZ2),)</f>
        <v>0</v>
      </c>
      <c r="AD2">
        <f ca="1">OFFSET(药物机构立项及结题信息填写!$C$2,COLUMN(药物机构立项及结题信息填写!CA2),)</f>
        <v>0</v>
      </c>
      <c r="AE2" s="4">
        <f ca="1">OFFSET(药物机构立项及结题信息填写!$C$2,COLUMN(药物机构立项及结题信息填写!CB2),)</f>
        <v>0</v>
      </c>
      <c r="AF2">
        <f ca="1">OFFSET(药物机构立项及结题信息填写!$C$2,COLUMN(药物机构立项及结题信息填写!CC2),)</f>
        <v>0</v>
      </c>
      <c r="AG2">
        <f ca="1">OFFSET(药物机构立项及结题信息填写!$C$2,COLUMN(药物机构立项及结题信息填写!CD2),)</f>
        <v>0</v>
      </c>
      <c r="AH2">
        <f ca="1">OFFSET(药物机构立项及结题信息填写!$C$2,COLUMN(药物机构立项及结题信息填写!CE2),)</f>
        <v>0</v>
      </c>
      <c r="AI2" s="4">
        <f ca="1">OFFSET(药物机构立项及结题信息填写!$C$2,COLUMN(药物机构立项及结题信息填写!CF2),)</f>
        <v>0</v>
      </c>
      <c r="AJ2">
        <f ca="1">OFFSET(药物机构立项及结题信息填写!$C$2,COLUMN(药物机构立项及结题信息填写!CG2),)</f>
        <v>0</v>
      </c>
      <c r="AK2">
        <f ca="1">OFFSET(药物机构立项及结题信息填写!$C$2,COLUMN(药物机构立项及结题信息填写!CH2),)</f>
        <v>0</v>
      </c>
      <c r="AL2" s="2">
        <f ca="1">OFFSET(药物机构立项及结题信息填写!$C$2,COLUMN(药物机构立项及结题信息填写!CM2),)</f>
        <v>0</v>
      </c>
      <c r="AM2" s="2">
        <f ca="1">OFFSET(药物机构立项及结题信息填写!$C$2,COLUMN(药物机构立项及结题信息填写!CN2),)</f>
        <v>0</v>
      </c>
      <c r="AN2" s="2">
        <f ca="1">OFFSET(药物机构立项及结题信息填写!$C$2,COLUMN(药物机构立项及结题信息填写!CO2),)</f>
        <v>0</v>
      </c>
      <c r="AO2" s="2">
        <f ca="1">OFFSET(药物机构立项及结题信息填写!$C$2,COLUMN(药物机构立项及结题信息填写!CP2),)</f>
        <v>0</v>
      </c>
      <c r="AP2" s="2">
        <f ca="1">OFFSET(药物机构立项及结题信息填写!$C$2,COLUMN(药物机构立项及结题信息填写!CQ2),)</f>
        <v>0</v>
      </c>
      <c r="AQ2" s="2">
        <f ca="1">OFFSET(药物机构立项及结题信息填写!$C$2,COLUMN(药物机构立项及结题信息填写!CR2),)</f>
        <v>0</v>
      </c>
      <c r="AR2" s="2">
        <f ca="1">OFFSET(药物机构立项及结题信息填写!$C$2,COLUMN(药物机构立项及结题信息填写!CS2),)</f>
        <v>0</v>
      </c>
      <c r="AS2">
        <f ca="1">OFFSET(药物机构立项及结题信息填写!$C$2,COLUMN(药物机构立项及结题信息填写!CT2),)</f>
        <v>0</v>
      </c>
      <c r="AT2">
        <f ca="1">OFFSET(药物机构立项及结题信息填写!$C$2,COLUMN(药物机构立项及结题信息填写!CU2),)</f>
        <v>0</v>
      </c>
      <c r="AU2">
        <f ca="1">OFFSET(药物机构立项及结题信息填写!$C$2,COLUMN(药物机构立项及结题信息填写!CV2),)</f>
        <v>0</v>
      </c>
      <c r="AV2">
        <f ca="1">OFFSET(药物机构立项及结题信息填写!$C$2,COLUMN(药物机构立项及结题信息填写!CW2),)</f>
        <v>0</v>
      </c>
      <c r="AW2">
        <f ca="1">OFFSET(药物机构立项及结题信息填写!$C$2,COLUMN(药物机构立项及结题信息填写!CX2),)</f>
        <v>0</v>
      </c>
      <c r="AX2">
        <f ca="1">OFFSET(药物机构立项及结题信息填写!$C$2,COLUMN(药物机构立项及结题信息填写!CY2),)</f>
        <v>0</v>
      </c>
      <c r="AY2">
        <f ca="1">OFFSET(药物机构立项及结题信息填写!$C$2,COLUMN(药物机构立项及结题信息填写!CZ2),)</f>
        <v>0</v>
      </c>
      <c r="AZ2">
        <f ca="1">OFFSET(药物机构立项及结题信息填写!$C$2,COLUMN(药物机构立项及结题信息填写!DA2),)</f>
        <v>0</v>
      </c>
      <c r="BA2" s="2">
        <f ca="1">OFFSET(药物机构立项及结题信息填写!$C$2,COLUMN(药物机构立项及结题信息填写!DB2),)</f>
        <v>0</v>
      </c>
      <c r="BB2" s="2">
        <f ca="1">OFFSET(药物机构立项及结题信息填写!$C$2,COLUMN(药物机构立项及结题信息填写!DC2),)</f>
        <v>0</v>
      </c>
      <c r="BC2">
        <f ca="1">OFFSET(药物机构立项及结题信息填写!$C$2,COLUMN(药物机构立项及结题信息填写!DD2),)</f>
        <v>0</v>
      </c>
      <c r="BD2">
        <f ca="1">OFFSET(药物机构立项及结题信息填写!$C$2,COLUMN(药物机构立项及结题信息填写!DE2),)</f>
        <v>0</v>
      </c>
      <c r="BE2">
        <f ca="1">OFFSET(药物机构立项及结题信息填写!$C$2,COLUMN(药物机构立项及结题信息填写!DF2),)</f>
        <v>0</v>
      </c>
      <c r="BF2">
        <f ca="1">OFFSET(药物机构立项及结题信息填写!$C$2,COLUMN(药物机构立项及结题信息填写!DG2),)</f>
        <v>0</v>
      </c>
      <c r="BG2">
        <f ca="1">OFFSET(药物机构立项及结题信息填写!$C$2,COLUMN(药物机构立项及结题信息填写!DH2),)</f>
        <v>0</v>
      </c>
      <c r="BH2">
        <f ca="1">OFFSET(药物机构立项及结题信息填写!$C$2,COLUMN(药物机构立项及结题信息填写!DI2),)</f>
        <v>0</v>
      </c>
      <c r="BI2">
        <f ca="1">OFFSET(药物机构立项及结题信息填写!$C$2,COLUMN(药物机构立项及结题信息填写!DJ2),)</f>
        <v>0</v>
      </c>
      <c r="BJ2">
        <f ca="1">OFFSET(药物机构立项及结题信息填写!$C$2,COLUMN(药物机构立项及结题信息填写!DK2),)</f>
        <v>0</v>
      </c>
      <c r="BK2">
        <f ca="1">OFFSET(药物机构立项及结题信息填写!$C$2,COLUMN(药物机构立项及结题信息填写!DL2),)</f>
        <v>0</v>
      </c>
      <c r="BL2">
        <f ca="1">OFFSET(药物机构立项及结题信息填写!$C$2,COLUMN(药物机构立项及结题信息填写!DM2),)</f>
        <v>0</v>
      </c>
    </row>
    <row r="3" spans="1:64">
      <c r="AA3" s="2"/>
    </row>
  </sheetData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6" sqref="O36"/>
    </sheetView>
  </sheetViews>
  <sheetFormatPr defaultRowHeight="13.5"/>
  <sheetData/>
  <phoneticPr fontId="3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215"/>
  <sheetViews>
    <sheetView tabSelected="1" zoomScale="124" zoomScaleNormal="124" workbookViewId="0">
      <pane xSplit="2" ySplit="1" topLeftCell="C2" activePane="bottomRight" state="frozen"/>
      <selection pane="topRight"/>
      <selection pane="bottomLeft"/>
      <selection pane="bottomRight" activeCell="D29" sqref="D29"/>
    </sheetView>
  </sheetViews>
  <sheetFormatPr defaultColWidth="8.75" defaultRowHeight="13.5"/>
  <cols>
    <col min="1" max="1" width="11.75" style="26" customWidth="1"/>
    <col min="2" max="2" width="35.125" style="26" customWidth="1"/>
    <col min="3" max="3" width="31.75" style="27" customWidth="1"/>
    <col min="4" max="4" width="37" style="26" customWidth="1"/>
    <col min="5" max="5" width="27.625" style="27" customWidth="1"/>
    <col min="6" max="6" width="21.75" style="26" customWidth="1"/>
    <col min="7" max="7" width="27" style="26" customWidth="1"/>
    <col min="8" max="8" width="8.75" style="71"/>
    <col min="9" max="9" width="24.75" style="72" customWidth="1"/>
    <col min="10" max="16384" width="8.75" style="26"/>
  </cols>
  <sheetData>
    <row r="1" spans="1:8" s="70" customFormat="1">
      <c r="A1" s="70" t="s">
        <v>24</v>
      </c>
      <c r="B1" s="73" t="s">
        <v>25</v>
      </c>
      <c r="C1" s="73" t="s">
        <v>26</v>
      </c>
      <c r="D1" s="119" t="s">
        <v>355</v>
      </c>
      <c r="E1" s="73" t="s">
        <v>324</v>
      </c>
      <c r="H1" s="74" t="s">
        <v>28</v>
      </c>
    </row>
    <row r="2" spans="1:8">
      <c r="A2" s="26" t="s">
        <v>29</v>
      </c>
      <c r="B2" s="6" t="s">
        <v>30</v>
      </c>
      <c r="C2" s="122"/>
      <c r="D2" s="107"/>
      <c r="E2" s="75"/>
      <c r="H2" s="76" t="s">
        <v>32</v>
      </c>
    </row>
    <row r="3" spans="1:8">
      <c r="A3" s="26" t="s">
        <v>29</v>
      </c>
      <c r="B3" s="6" t="s">
        <v>33</v>
      </c>
      <c r="C3" s="10"/>
      <c r="D3" s="58"/>
      <c r="E3" s="30" t="s">
        <v>34</v>
      </c>
      <c r="H3" s="76" t="s">
        <v>35</v>
      </c>
    </row>
    <row r="4" spans="1:8" ht="40.5">
      <c r="A4" s="26" t="s">
        <v>29</v>
      </c>
      <c r="B4" s="113" t="s">
        <v>284</v>
      </c>
      <c r="C4" s="123"/>
      <c r="D4" s="125" t="s">
        <v>353</v>
      </c>
      <c r="E4" s="26"/>
      <c r="H4" s="76" t="s">
        <v>36</v>
      </c>
    </row>
    <row r="5" spans="1:8" ht="54">
      <c r="A5" s="26" t="s">
        <v>29</v>
      </c>
      <c r="B5" s="113" t="s">
        <v>293</v>
      </c>
      <c r="C5" s="123"/>
      <c r="D5" s="125" t="s">
        <v>354</v>
      </c>
      <c r="E5" s="26"/>
      <c r="H5" s="76"/>
    </row>
    <row r="6" spans="1:8" ht="27">
      <c r="A6" s="26" t="s">
        <v>29</v>
      </c>
      <c r="B6" s="113" t="s">
        <v>285</v>
      </c>
      <c r="C6" s="123"/>
      <c r="D6" s="125" t="s">
        <v>356</v>
      </c>
      <c r="E6" s="26"/>
      <c r="H6" s="76"/>
    </row>
    <row r="7" spans="1:8">
      <c r="A7" s="26" t="s">
        <v>29</v>
      </c>
      <c r="B7" s="113" t="s">
        <v>37</v>
      </c>
      <c r="C7" s="77"/>
      <c r="D7" s="58"/>
      <c r="E7" s="26"/>
      <c r="H7" s="76" t="s">
        <v>38</v>
      </c>
    </row>
    <row r="8" spans="1:8">
      <c r="A8" s="26" t="s">
        <v>29</v>
      </c>
      <c r="B8" s="113" t="s">
        <v>39</v>
      </c>
      <c r="C8" s="77"/>
      <c r="D8" s="58"/>
      <c r="E8" s="26"/>
      <c r="H8" s="76" t="s">
        <v>40</v>
      </c>
    </row>
    <row r="9" spans="1:8">
      <c r="A9" s="93" t="s">
        <v>283</v>
      </c>
      <c r="B9" s="113" t="s">
        <v>282</v>
      </c>
      <c r="C9" s="98"/>
      <c r="D9" s="58"/>
      <c r="E9" s="26"/>
      <c r="H9" s="76"/>
    </row>
    <row r="10" spans="1:8">
      <c r="A10" s="26" t="s">
        <v>29</v>
      </c>
      <c r="B10" s="113" t="s">
        <v>41</v>
      </c>
      <c r="C10" s="123"/>
      <c r="D10" s="58"/>
      <c r="E10" s="26"/>
      <c r="H10" s="76" t="s">
        <v>42</v>
      </c>
    </row>
    <row r="11" spans="1:8">
      <c r="A11" s="26" t="s">
        <v>29</v>
      </c>
      <c r="B11" s="113" t="s">
        <v>291</v>
      </c>
      <c r="C11" s="123"/>
      <c r="D11" s="58"/>
      <c r="E11" s="26"/>
      <c r="H11" s="76" t="s">
        <v>43</v>
      </c>
    </row>
    <row r="12" spans="1:8">
      <c r="A12" s="26" t="s">
        <v>29</v>
      </c>
      <c r="B12" s="113" t="s">
        <v>44</v>
      </c>
      <c r="C12" s="123"/>
      <c r="D12" s="58"/>
      <c r="E12" s="26"/>
      <c r="H12" s="76" t="s">
        <v>45</v>
      </c>
    </row>
    <row r="13" spans="1:8">
      <c r="A13" s="26" t="s">
        <v>29</v>
      </c>
      <c r="B13" s="6" t="s">
        <v>46</v>
      </c>
      <c r="C13" s="10"/>
      <c r="D13" s="58"/>
      <c r="E13" s="26"/>
      <c r="H13" s="76" t="s">
        <v>47</v>
      </c>
    </row>
    <row r="14" spans="1:8">
      <c r="A14" s="26" t="s">
        <v>29</v>
      </c>
      <c r="B14" s="6" t="s">
        <v>48</v>
      </c>
      <c r="C14" s="10"/>
      <c r="D14" s="58"/>
      <c r="E14" s="26"/>
      <c r="H14" s="76" t="s">
        <v>49</v>
      </c>
    </row>
    <row r="15" spans="1:8">
      <c r="A15" s="26" t="s">
        <v>29</v>
      </c>
      <c r="B15" s="6" t="s">
        <v>50</v>
      </c>
      <c r="C15" s="77"/>
      <c r="D15" s="58"/>
      <c r="E15" s="26"/>
      <c r="H15" s="76" t="s">
        <v>52</v>
      </c>
    </row>
    <row r="16" spans="1:8">
      <c r="A16" s="26" t="s">
        <v>29</v>
      </c>
      <c r="B16" s="6" t="s">
        <v>53</v>
      </c>
      <c r="C16" s="77"/>
      <c r="D16" s="58"/>
      <c r="E16" s="26"/>
      <c r="H16" s="76"/>
    </row>
    <row r="17" spans="1:8">
      <c r="A17" s="26" t="s">
        <v>29</v>
      </c>
      <c r="B17" s="33" t="s">
        <v>54</v>
      </c>
      <c r="C17" s="77"/>
      <c r="D17" s="58"/>
      <c r="E17" s="26"/>
      <c r="H17" s="76"/>
    </row>
    <row r="18" spans="1:8">
      <c r="A18" s="26" t="s">
        <v>29</v>
      </c>
      <c r="B18" s="33" t="s">
        <v>288</v>
      </c>
      <c r="C18" s="77"/>
      <c r="D18" s="58"/>
      <c r="E18" s="26"/>
      <c r="H18" s="76" t="s">
        <v>55</v>
      </c>
    </row>
    <row r="19" spans="1:8">
      <c r="A19" s="26" t="s">
        <v>29</v>
      </c>
      <c r="B19" s="33" t="s">
        <v>287</v>
      </c>
      <c r="C19" s="77"/>
      <c r="D19" s="58"/>
      <c r="E19" s="26"/>
      <c r="H19" s="76"/>
    </row>
    <row r="20" spans="1:8">
      <c r="A20" s="26" t="s">
        <v>29</v>
      </c>
      <c r="B20" s="33" t="s">
        <v>290</v>
      </c>
      <c r="C20" s="77"/>
      <c r="D20" s="58"/>
      <c r="E20" s="26"/>
      <c r="H20" s="76"/>
    </row>
    <row r="21" spans="1:8">
      <c r="A21" s="26" t="s">
        <v>29</v>
      </c>
      <c r="B21" s="33" t="s">
        <v>289</v>
      </c>
      <c r="C21" s="77"/>
      <c r="D21" s="58"/>
      <c r="E21" s="26"/>
      <c r="H21" s="76"/>
    </row>
    <row r="22" spans="1:8">
      <c r="A22" s="26" t="s">
        <v>29</v>
      </c>
      <c r="B22" s="33" t="s">
        <v>321</v>
      </c>
      <c r="C22" s="108"/>
      <c r="D22" s="58"/>
      <c r="E22" s="26"/>
      <c r="H22" s="76"/>
    </row>
    <row r="23" spans="1:8">
      <c r="A23" s="26" t="s">
        <v>29</v>
      </c>
      <c r="B23" s="33" t="s">
        <v>322</v>
      </c>
      <c r="C23" s="108"/>
      <c r="D23" s="58"/>
      <c r="E23" s="26"/>
      <c r="H23" s="76"/>
    </row>
    <row r="24" spans="1:8">
      <c r="A24" s="26" t="s">
        <v>29</v>
      </c>
      <c r="B24" s="21" t="s">
        <v>56</v>
      </c>
      <c r="C24" s="78"/>
      <c r="D24" s="58"/>
      <c r="E24" s="36"/>
      <c r="H24" s="76" t="s">
        <v>57</v>
      </c>
    </row>
    <row r="25" spans="1:8">
      <c r="A25" s="26" t="s">
        <v>29</v>
      </c>
      <c r="B25" s="6" t="s">
        <v>58</v>
      </c>
      <c r="C25" s="78"/>
      <c r="D25" s="58"/>
      <c r="E25" s="36"/>
      <c r="H25" s="76" t="s">
        <v>59</v>
      </c>
    </row>
    <row r="26" spans="1:8" ht="21.4" customHeight="1">
      <c r="A26" s="26" t="s">
        <v>29</v>
      </c>
      <c r="B26" s="21" t="s">
        <v>60</v>
      </c>
      <c r="C26" s="77"/>
      <c r="D26" s="58"/>
      <c r="E26" s="26"/>
      <c r="H26" s="76" t="s">
        <v>61</v>
      </c>
    </row>
    <row r="27" spans="1:8" ht="21.4" customHeight="1">
      <c r="A27" s="26" t="s">
        <v>29</v>
      </c>
      <c r="B27" s="98" t="s">
        <v>309</v>
      </c>
      <c r="C27" s="10"/>
      <c r="D27" s="58"/>
      <c r="E27" s="30" t="s">
        <v>62</v>
      </c>
      <c r="H27" s="76" t="s">
        <v>63</v>
      </c>
    </row>
    <row r="28" spans="1:8" ht="21.4" customHeight="1">
      <c r="A28" s="26" t="s">
        <v>29</v>
      </c>
      <c r="B28" s="6" t="s">
        <v>64</v>
      </c>
      <c r="C28" s="79"/>
      <c r="D28" s="58"/>
      <c r="E28" s="26"/>
      <c r="H28" s="76"/>
    </row>
    <row r="29" spans="1:8" ht="21" customHeight="1">
      <c r="A29" s="26" t="s">
        <v>29</v>
      </c>
      <c r="B29" s="6" t="s">
        <v>65</v>
      </c>
      <c r="C29" s="10"/>
      <c r="D29" s="58"/>
      <c r="E29" s="26"/>
      <c r="H29" s="76" t="s">
        <v>66</v>
      </c>
    </row>
    <row r="30" spans="1:8" ht="18.399999999999999" customHeight="1">
      <c r="A30" s="26" t="s">
        <v>29</v>
      </c>
      <c r="B30" s="21" t="s">
        <v>67</v>
      </c>
      <c r="C30" s="80"/>
      <c r="E30" s="26"/>
      <c r="H30" s="76" t="s">
        <v>68</v>
      </c>
    </row>
    <row r="31" spans="1:8">
      <c r="A31" s="26" t="s">
        <v>29</v>
      </c>
      <c r="B31" s="141" t="s">
        <v>69</v>
      </c>
      <c r="C31" s="81"/>
      <c r="D31" s="107" t="s">
        <v>336</v>
      </c>
      <c r="E31" s="81" t="s">
        <v>70</v>
      </c>
      <c r="F31" s="40" t="s">
        <v>71</v>
      </c>
      <c r="H31" s="76" t="s">
        <v>72</v>
      </c>
    </row>
    <row r="32" spans="1:8">
      <c r="A32" s="26" t="s">
        <v>29</v>
      </c>
      <c r="B32" s="142"/>
      <c r="C32" s="81"/>
      <c r="D32" s="107" t="s">
        <v>336</v>
      </c>
      <c r="E32" s="81" t="s">
        <v>73</v>
      </c>
      <c r="F32" s="40" t="s">
        <v>71</v>
      </c>
      <c r="H32" s="76" t="s">
        <v>74</v>
      </c>
    </row>
    <row r="33" spans="1:8" ht="27">
      <c r="A33" s="26" t="s">
        <v>29</v>
      </c>
      <c r="B33" s="142"/>
      <c r="C33" s="81"/>
      <c r="D33" s="107" t="s">
        <v>336</v>
      </c>
      <c r="E33" s="81" t="s">
        <v>295</v>
      </c>
      <c r="F33" s="40" t="s">
        <v>71</v>
      </c>
      <c r="H33" s="76" t="s">
        <v>75</v>
      </c>
    </row>
    <row r="34" spans="1:8">
      <c r="A34" s="26" t="s">
        <v>29</v>
      </c>
      <c r="B34" s="142"/>
      <c r="C34" s="81"/>
      <c r="D34" s="107" t="s">
        <v>336</v>
      </c>
      <c r="E34" s="81" t="s">
        <v>315</v>
      </c>
      <c r="F34" s="40"/>
      <c r="H34" s="76"/>
    </row>
    <row r="35" spans="1:8">
      <c r="A35" s="26" t="s">
        <v>29</v>
      </c>
      <c r="B35" s="142"/>
      <c r="C35" s="81"/>
      <c r="D35" s="107" t="s">
        <v>336</v>
      </c>
      <c r="E35" s="81" t="s">
        <v>76</v>
      </c>
      <c r="F35" s="40" t="s">
        <v>71</v>
      </c>
      <c r="H35" s="76" t="s">
        <v>77</v>
      </c>
    </row>
    <row r="36" spans="1:8">
      <c r="A36" s="26" t="s">
        <v>29</v>
      </c>
      <c r="B36" s="142"/>
      <c r="C36" s="81"/>
      <c r="D36" s="107" t="s">
        <v>336</v>
      </c>
      <c r="E36" s="81" t="s">
        <v>78</v>
      </c>
      <c r="F36" s="40" t="s">
        <v>71</v>
      </c>
      <c r="H36" s="76" t="s">
        <v>79</v>
      </c>
    </row>
    <row r="37" spans="1:8">
      <c r="A37" s="26" t="s">
        <v>29</v>
      </c>
      <c r="B37" s="142"/>
      <c r="C37" s="81"/>
      <c r="D37" s="107" t="s">
        <v>336</v>
      </c>
      <c r="E37" s="81" t="s">
        <v>80</v>
      </c>
      <c r="F37" s="40" t="s">
        <v>71</v>
      </c>
      <c r="H37" s="76" t="s">
        <v>81</v>
      </c>
    </row>
    <row r="38" spans="1:8">
      <c r="A38" s="26" t="s">
        <v>29</v>
      </c>
      <c r="B38" s="142"/>
      <c r="C38" s="81"/>
      <c r="D38" s="107" t="s">
        <v>336</v>
      </c>
      <c r="E38" s="81" t="s">
        <v>82</v>
      </c>
      <c r="F38" s="40" t="s">
        <v>71</v>
      </c>
      <c r="H38" s="76" t="s">
        <v>83</v>
      </c>
    </row>
    <row r="39" spans="1:8">
      <c r="A39" s="26" t="s">
        <v>29</v>
      </c>
      <c r="B39" s="142"/>
      <c r="C39" s="99"/>
      <c r="D39" s="107" t="s">
        <v>336</v>
      </c>
      <c r="E39" s="81" t="s">
        <v>84</v>
      </c>
      <c r="F39" s="40" t="s">
        <v>71</v>
      </c>
      <c r="H39" s="76" t="s">
        <v>85</v>
      </c>
    </row>
    <row r="40" spans="1:8">
      <c r="A40" s="26" t="s">
        <v>29</v>
      </c>
      <c r="B40" s="142"/>
      <c r="C40" s="81"/>
      <c r="D40" s="107" t="s">
        <v>336</v>
      </c>
      <c r="E40" s="81" t="s">
        <v>86</v>
      </c>
      <c r="F40" s="40" t="s">
        <v>71</v>
      </c>
      <c r="H40" s="76" t="s">
        <v>87</v>
      </c>
    </row>
    <row r="41" spans="1:8">
      <c r="A41" s="26" t="s">
        <v>29</v>
      </c>
      <c r="B41" s="142"/>
      <c r="C41" s="81"/>
      <c r="D41" s="107" t="s">
        <v>336</v>
      </c>
      <c r="E41" s="81" t="s">
        <v>88</v>
      </c>
      <c r="F41" s="40" t="s">
        <v>71</v>
      </c>
      <c r="H41" s="76" t="s">
        <v>89</v>
      </c>
    </row>
    <row r="42" spans="1:8">
      <c r="A42" s="26" t="s">
        <v>29</v>
      </c>
      <c r="B42" s="142"/>
      <c r="C42" s="81"/>
      <c r="D42" s="107" t="s">
        <v>336</v>
      </c>
      <c r="E42" s="81" t="s">
        <v>90</v>
      </c>
      <c r="F42" s="40" t="s">
        <v>71</v>
      </c>
      <c r="H42" s="76" t="s">
        <v>91</v>
      </c>
    </row>
    <row r="43" spans="1:8">
      <c r="A43" s="26" t="s">
        <v>29</v>
      </c>
      <c r="B43" s="142"/>
      <c r="C43" s="99"/>
      <c r="D43" s="107" t="s">
        <v>336</v>
      </c>
      <c r="E43" s="81" t="s">
        <v>92</v>
      </c>
      <c r="F43" s="40" t="s">
        <v>71</v>
      </c>
      <c r="H43" s="76" t="s">
        <v>93</v>
      </c>
    </row>
    <row r="44" spans="1:8">
      <c r="A44" s="26" t="s">
        <v>29</v>
      </c>
      <c r="B44" s="142"/>
      <c r="C44" s="81"/>
      <c r="D44" s="107" t="s">
        <v>336</v>
      </c>
      <c r="E44" s="81" t="s">
        <v>94</v>
      </c>
      <c r="F44" s="40" t="s">
        <v>71</v>
      </c>
      <c r="H44" s="76" t="s">
        <v>95</v>
      </c>
    </row>
    <row r="45" spans="1:8" ht="27">
      <c r="A45" s="26" t="s">
        <v>29</v>
      </c>
      <c r="B45" s="142"/>
      <c r="C45" s="81"/>
      <c r="D45" s="107" t="s">
        <v>336</v>
      </c>
      <c r="E45" s="82" t="s">
        <v>316</v>
      </c>
      <c r="F45" s="40"/>
      <c r="H45" s="76"/>
    </row>
    <row r="46" spans="1:8" ht="95.25" customHeight="1">
      <c r="A46" s="26" t="s">
        <v>29</v>
      </c>
      <c r="B46" s="142"/>
      <c r="C46" s="81"/>
      <c r="D46" s="107" t="s">
        <v>336</v>
      </c>
      <c r="E46" s="82" t="s">
        <v>96</v>
      </c>
      <c r="F46" s="43"/>
      <c r="H46" s="76" t="s">
        <v>98</v>
      </c>
    </row>
    <row r="47" spans="1:8">
      <c r="A47" s="26" t="s">
        <v>29</v>
      </c>
      <c r="B47" s="143"/>
      <c r="C47" s="83"/>
      <c r="D47" s="107" t="s">
        <v>336</v>
      </c>
      <c r="E47" s="120" t="s">
        <v>97</v>
      </c>
      <c r="G47" s="43"/>
      <c r="H47" s="76" t="s">
        <v>99</v>
      </c>
    </row>
    <row r="48" spans="1:8">
      <c r="A48" s="26" t="s">
        <v>29</v>
      </c>
      <c r="B48" s="104"/>
      <c r="C48" s="83"/>
      <c r="D48" s="107" t="s">
        <v>336</v>
      </c>
      <c r="E48" s="120" t="s">
        <v>97</v>
      </c>
      <c r="G48" s="43"/>
      <c r="H48" s="76"/>
    </row>
    <row r="49" spans="1:9">
      <c r="A49" s="26" t="s">
        <v>29</v>
      </c>
      <c r="B49" s="104"/>
      <c r="C49" s="83"/>
      <c r="D49" s="107" t="s">
        <v>336</v>
      </c>
      <c r="E49" s="120" t="s">
        <v>97</v>
      </c>
      <c r="G49" s="43"/>
      <c r="H49" s="76"/>
    </row>
    <row r="50" spans="1:9">
      <c r="A50" s="26" t="s">
        <v>29</v>
      </c>
      <c r="B50" s="33" t="s">
        <v>100</v>
      </c>
      <c r="C50" s="109"/>
      <c r="D50" s="87"/>
      <c r="E50" s="120"/>
      <c r="H50" s="76" t="s">
        <v>101</v>
      </c>
    </row>
    <row r="51" spans="1:9" ht="19.5">
      <c r="A51" s="26" t="s">
        <v>29</v>
      </c>
      <c r="B51" s="33" t="s">
        <v>319</v>
      </c>
      <c r="C51" s="77"/>
      <c r="D51" s="58"/>
      <c r="E51" s="121" t="s">
        <v>325</v>
      </c>
      <c r="F51" s="30"/>
      <c r="H51" s="76"/>
    </row>
    <row r="52" spans="1:9">
      <c r="A52" s="26" t="s">
        <v>29</v>
      </c>
      <c r="B52" s="21" t="s">
        <v>102</v>
      </c>
      <c r="C52" s="10"/>
      <c r="D52" s="58"/>
      <c r="E52" s="26"/>
      <c r="H52" s="76" t="s">
        <v>103</v>
      </c>
    </row>
    <row r="53" spans="1:9">
      <c r="A53" s="26" t="s">
        <v>29</v>
      </c>
      <c r="B53" s="21" t="s">
        <v>104</v>
      </c>
      <c r="C53" s="110"/>
      <c r="D53" s="58"/>
      <c r="E53" s="26"/>
      <c r="H53" s="76" t="s">
        <v>105</v>
      </c>
    </row>
    <row r="54" spans="1:9">
      <c r="A54" s="26" t="s">
        <v>29</v>
      </c>
      <c r="B54" s="6" t="s">
        <v>106</v>
      </c>
      <c r="C54" s="111"/>
      <c r="D54" s="58"/>
      <c r="E54" s="26"/>
      <c r="H54" s="76" t="s">
        <v>107</v>
      </c>
    </row>
    <row r="55" spans="1:9">
      <c r="A55" s="26" t="s">
        <v>29</v>
      </c>
      <c r="B55" s="94" t="s">
        <v>286</v>
      </c>
      <c r="C55" s="111"/>
      <c r="D55" s="58"/>
      <c r="E55" s="26"/>
      <c r="H55" s="76"/>
    </row>
    <row r="56" spans="1:9">
      <c r="A56" s="26" t="s">
        <v>29</v>
      </c>
      <c r="B56" s="33" t="s">
        <v>108</v>
      </c>
      <c r="C56" s="109"/>
      <c r="D56" s="58"/>
      <c r="E56" s="26"/>
      <c r="H56" s="76" t="s">
        <v>109</v>
      </c>
    </row>
    <row r="57" spans="1:9" ht="19.5">
      <c r="A57" s="26" t="s">
        <v>29</v>
      </c>
      <c r="B57" s="33" t="s">
        <v>319</v>
      </c>
      <c r="C57" s="77"/>
      <c r="D57" s="58"/>
      <c r="E57" s="121" t="s">
        <v>325</v>
      </c>
      <c r="F57" s="30"/>
      <c r="H57" s="76"/>
    </row>
    <row r="58" spans="1:9">
      <c r="A58" s="26" t="s">
        <v>29</v>
      </c>
      <c r="B58" s="21" t="s">
        <v>110</v>
      </c>
      <c r="C58" s="109"/>
      <c r="D58" s="58"/>
      <c r="E58" s="26"/>
      <c r="H58" s="84"/>
      <c r="I58" s="43" t="s">
        <v>111</v>
      </c>
    </row>
    <row r="59" spans="1:9">
      <c r="A59" s="26" t="s">
        <v>29</v>
      </c>
      <c r="B59" s="21" t="s">
        <v>104</v>
      </c>
      <c r="C59" s="111"/>
      <c r="D59" s="58"/>
      <c r="E59" s="26"/>
      <c r="H59" s="84"/>
      <c r="I59" s="43" t="s">
        <v>111</v>
      </c>
    </row>
    <row r="60" spans="1:9">
      <c r="A60" s="26" t="s">
        <v>29</v>
      </c>
      <c r="B60" s="6" t="s">
        <v>106</v>
      </c>
      <c r="C60" s="111"/>
      <c r="D60" s="58"/>
      <c r="E60" s="26"/>
      <c r="H60" s="84"/>
      <c r="I60" s="43" t="s">
        <v>111</v>
      </c>
    </row>
    <row r="61" spans="1:9">
      <c r="A61" s="26" t="s">
        <v>29</v>
      </c>
      <c r="B61" s="94" t="s">
        <v>286</v>
      </c>
      <c r="C61" s="111"/>
      <c r="D61" s="58"/>
      <c r="E61" s="26"/>
      <c r="H61" s="84"/>
      <c r="I61" s="43"/>
    </row>
    <row r="62" spans="1:9">
      <c r="A62" s="26" t="s">
        <v>29</v>
      </c>
      <c r="B62" s="21" t="s">
        <v>314</v>
      </c>
      <c r="C62" s="85"/>
      <c r="D62" s="58"/>
      <c r="E62" s="30" t="s">
        <v>112</v>
      </c>
      <c r="F62" s="30" t="s">
        <v>326</v>
      </c>
      <c r="G62" s="30"/>
    </row>
    <row r="63" spans="1:9">
      <c r="A63" s="26" t="s">
        <v>29</v>
      </c>
      <c r="B63" s="48" t="s">
        <v>113</v>
      </c>
      <c r="C63" s="10"/>
      <c r="D63" s="58"/>
      <c r="E63" s="30" t="s">
        <v>114</v>
      </c>
    </row>
    <row r="64" spans="1:9">
      <c r="A64" s="26" t="s">
        <v>29</v>
      </c>
      <c r="B64" s="141" t="s">
        <v>292</v>
      </c>
      <c r="C64" s="146"/>
      <c r="E64" s="43" t="s">
        <v>328</v>
      </c>
    </row>
    <row r="65" spans="1:8" ht="51" customHeight="1">
      <c r="A65" s="26" t="s">
        <v>29</v>
      </c>
      <c r="B65" s="142"/>
      <c r="C65" s="147"/>
      <c r="E65" s="30" t="s">
        <v>327</v>
      </c>
    </row>
    <row r="66" spans="1:8" s="114" customFormat="1">
      <c r="A66" s="114" t="s">
        <v>29</v>
      </c>
      <c r="B66" s="115" t="s">
        <v>115</v>
      </c>
      <c r="C66" s="116"/>
      <c r="D66" s="140" t="s">
        <v>357</v>
      </c>
      <c r="E66" s="117" t="s">
        <v>116</v>
      </c>
      <c r="H66" s="118"/>
    </row>
    <row r="67" spans="1:8">
      <c r="A67" s="58" t="s">
        <v>31</v>
      </c>
      <c r="B67" s="6" t="s">
        <v>117</v>
      </c>
      <c r="C67" s="28"/>
      <c r="D67" s="92" t="s">
        <v>323</v>
      </c>
    </row>
    <row r="68" spans="1:8">
      <c r="A68" s="58" t="s">
        <v>31</v>
      </c>
      <c r="B68" s="6" t="s">
        <v>33</v>
      </c>
      <c r="C68" s="99"/>
      <c r="D68" s="58" t="s">
        <v>31</v>
      </c>
    </row>
    <row r="69" spans="1:8">
      <c r="A69" s="58" t="s">
        <v>31</v>
      </c>
      <c r="B69" s="6" t="s">
        <v>118</v>
      </c>
      <c r="C69" s="99"/>
      <c r="D69" s="58" t="s">
        <v>31</v>
      </c>
    </row>
    <row r="70" spans="1:8">
      <c r="A70" s="58" t="s">
        <v>31</v>
      </c>
      <c r="B70" s="6" t="s">
        <v>123</v>
      </c>
      <c r="C70" s="99"/>
      <c r="D70" s="58" t="s">
        <v>31</v>
      </c>
    </row>
    <row r="71" spans="1:8">
      <c r="A71" s="58" t="s">
        <v>31</v>
      </c>
      <c r="B71" s="6" t="s">
        <v>124</v>
      </c>
      <c r="C71" s="99"/>
      <c r="D71" s="58" t="s">
        <v>31</v>
      </c>
    </row>
    <row r="72" spans="1:8">
      <c r="A72" s="58" t="s">
        <v>31</v>
      </c>
      <c r="B72" s="98" t="s">
        <v>296</v>
      </c>
      <c r="C72" s="99"/>
      <c r="D72" s="58" t="s">
        <v>31</v>
      </c>
    </row>
    <row r="73" spans="1:8">
      <c r="A73" s="58" t="s">
        <v>31</v>
      </c>
      <c r="B73" s="98" t="s">
        <v>297</v>
      </c>
      <c r="C73" s="99"/>
      <c r="D73" s="58" t="s">
        <v>31</v>
      </c>
    </row>
    <row r="74" spans="1:8">
      <c r="A74" s="58" t="s">
        <v>31</v>
      </c>
      <c r="B74" s="98" t="s">
        <v>298</v>
      </c>
      <c r="C74" s="99"/>
      <c r="D74" s="58" t="s">
        <v>31</v>
      </c>
    </row>
    <row r="75" spans="1:8">
      <c r="A75" s="58" t="s">
        <v>31</v>
      </c>
      <c r="B75" s="98" t="s">
        <v>299</v>
      </c>
      <c r="C75" s="99"/>
      <c r="D75" s="58" t="s">
        <v>31</v>
      </c>
    </row>
    <row r="76" spans="1:8">
      <c r="A76" s="58" t="s">
        <v>31</v>
      </c>
      <c r="B76" s="98" t="s">
        <v>300</v>
      </c>
      <c r="C76" s="99"/>
      <c r="D76" s="58" t="s">
        <v>31</v>
      </c>
    </row>
    <row r="77" spans="1:8">
      <c r="A77" s="58" t="s">
        <v>31</v>
      </c>
      <c r="B77" s="98" t="s">
        <v>301</v>
      </c>
      <c r="C77" s="99"/>
      <c r="D77" s="58" t="s">
        <v>31</v>
      </c>
    </row>
    <row r="78" spans="1:8">
      <c r="A78" s="58" t="s">
        <v>31</v>
      </c>
      <c r="B78" s="98" t="s">
        <v>302</v>
      </c>
      <c r="C78" s="99"/>
      <c r="D78" s="58" t="s">
        <v>31</v>
      </c>
    </row>
    <row r="79" spans="1:8">
      <c r="A79" s="58" t="s">
        <v>31</v>
      </c>
      <c r="B79" s="100" t="s">
        <v>303</v>
      </c>
      <c r="C79" s="99"/>
      <c r="D79" s="58" t="s">
        <v>31</v>
      </c>
    </row>
    <row r="80" spans="1:8">
      <c r="A80" s="58" t="s">
        <v>31</v>
      </c>
      <c r="B80" s="100" t="s">
        <v>304</v>
      </c>
      <c r="C80" s="99"/>
      <c r="D80" s="58" t="s">
        <v>31</v>
      </c>
    </row>
    <row r="81" spans="1:9">
      <c r="A81" s="58" t="s">
        <v>31</v>
      </c>
      <c r="B81" s="87" t="s">
        <v>127</v>
      </c>
      <c r="C81" s="99"/>
      <c r="D81" s="58" t="s">
        <v>31</v>
      </c>
    </row>
    <row r="82" spans="1:9">
      <c r="A82" s="58" t="s">
        <v>31</v>
      </c>
      <c r="B82" s="21" t="s">
        <v>100</v>
      </c>
      <c r="C82" s="112"/>
      <c r="D82" s="58" t="s">
        <v>31</v>
      </c>
      <c r="E82" s="27" t="s">
        <v>119</v>
      </c>
    </row>
    <row r="83" spans="1:9">
      <c r="A83" s="58" t="s">
        <v>31</v>
      </c>
      <c r="B83" s="21" t="s">
        <v>102</v>
      </c>
      <c r="C83" s="112"/>
      <c r="D83" s="58" t="s">
        <v>31</v>
      </c>
      <c r="E83" s="27" t="s">
        <v>119</v>
      </c>
    </row>
    <row r="84" spans="1:9">
      <c r="A84" s="58" t="s">
        <v>31</v>
      </c>
      <c r="B84" s="21" t="s">
        <v>104</v>
      </c>
      <c r="C84" s="112"/>
      <c r="D84" s="58" t="s">
        <v>31</v>
      </c>
      <c r="E84" s="27" t="s">
        <v>119</v>
      </c>
    </row>
    <row r="85" spans="1:9">
      <c r="A85" s="58" t="s">
        <v>31</v>
      </c>
      <c r="B85" s="6" t="s">
        <v>106</v>
      </c>
      <c r="C85" s="112"/>
      <c r="D85" s="58" t="s">
        <v>31</v>
      </c>
      <c r="E85" s="27" t="s">
        <v>119</v>
      </c>
    </row>
    <row r="86" spans="1:9">
      <c r="A86" s="58" t="s">
        <v>31</v>
      </c>
      <c r="B86" s="21" t="s">
        <v>108</v>
      </c>
      <c r="C86" s="112"/>
      <c r="D86" s="58" t="s">
        <v>31</v>
      </c>
      <c r="E86" s="27" t="s">
        <v>119</v>
      </c>
    </row>
    <row r="87" spans="1:9">
      <c r="A87" s="58" t="s">
        <v>31</v>
      </c>
      <c r="B87" s="21" t="s">
        <v>110</v>
      </c>
      <c r="C87" s="112"/>
      <c r="D87" s="58" t="s">
        <v>31</v>
      </c>
      <c r="E87" s="27" t="s">
        <v>119</v>
      </c>
    </row>
    <row r="88" spans="1:9">
      <c r="A88" s="58" t="s">
        <v>31</v>
      </c>
      <c r="B88" s="21" t="s">
        <v>104</v>
      </c>
      <c r="C88" s="112"/>
      <c r="D88" s="58" t="s">
        <v>31</v>
      </c>
      <c r="E88" s="27" t="s">
        <v>119</v>
      </c>
    </row>
    <row r="89" spans="1:9">
      <c r="A89" s="58" t="s">
        <v>31</v>
      </c>
      <c r="B89" s="86" t="s">
        <v>106</v>
      </c>
      <c r="C89" s="112"/>
      <c r="D89" s="58" t="s">
        <v>31</v>
      </c>
      <c r="E89" s="27" t="s">
        <v>119</v>
      </c>
    </row>
    <row r="90" spans="1:9">
      <c r="A90" s="87" t="s">
        <v>31</v>
      </c>
      <c r="B90" s="6" t="s">
        <v>120</v>
      </c>
      <c r="C90" s="99"/>
      <c r="D90" s="58" t="s">
        <v>31</v>
      </c>
      <c r="H90" s="26"/>
      <c r="I90" s="26"/>
    </row>
    <row r="91" spans="1:9">
      <c r="A91" s="87" t="s">
        <v>31</v>
      </c>
      <c r="B91" s="144" t="s">
        <v>121</v>
      </c>
      <c r="C91" s="99"/>
      <c r="D91" s="58" t="s">
        <v>31</v>
      </c>
      <c r="H91" s="26"/>
      <c r="I91" s="26"/>
    </row>
    <row r="92" spans="1:9">
      <c r="A92" s="87" t="s">
        <v>31</v>
      </c>
      <c r="B92" s="145"/>
      <c r="C92" s="99"/>
      <c r="D92" s="58" t="s">
        <v>31</v>
      </c>
      <c r="F92" s="27"/>
      <c r="H92" s="26"/>
      <c r="I92" s="26"/>
    </row>
    <row r="93" spans="1:9">
      <c r="A93" s="87" t="s">
        <v>31</v>
      </c>
      <c r="B93" s="144" t="s">
        <v>122</v>
      </c>
      <c r="C93" s="99"/>
      <c r="D93" s="58" t="s">
        <v>31</v>
      </c>
      <c r="E93" s="26"/>
      <c r="H93" s="26"/>
      <c r="I93" s="26"/>
    </row>
    <row r="94" spans="1:9">
      <c r="A94" s="87" t="s">
        <v>31</v>
      </c>
      <c r="B94" s="145"/>
      <c r="C94" s="99"/>
      <c r="D94" s="58" t="s">
        <v>31</v>
      </c>
      <c r="E94" s="26"/>
      <c r="H94" s="26"/>
      <c r="I94" s="26"/>
    </row>
    <row r="95" spans="1:9">
      <c r="A95" s="87" t="s">
        <v>31</v>
      </c>
      <c r="B95" s="6" t="s">
        <v>125</v>
      </c>
      <c r="C95" s="99"/>
      <c r="D95" s="58" t="s">
        <v>31</v>
      </c>
      <c r="E95" s="26"/>
      <c r="H95" s="26"/>
      <c r="I95" s="26"/>
    </row>
    <row r="96" spans="1:9">
      <c r="A96" s="87" t="s">
        <v>31</v>
      </c>
      <c r="B96" s="6" t="s">
        <v>126</v>
      </c>
      <c r="C96" s="99"/>
      <c r="D96" s="58" t="s">
        <v>31</v>
      </c>
      <c r="E96" s="26"/>
      <c r="H96" s="26"/>
      <c r="I96" s="26"/>
    </row>
    <row r="97" spans="1:4">
      <c r="A97" s="87" t="s">
        <v>31</v>
      </c>
      <c r="B97" s="103" t="s">
        <v>310</v>
      </c>
      <c r="C97" s="99"/>
      <c r="D97" s="58" t="s">
        <v>31</v>
      </c>
    </row>
    <row r="98" spans="1:4">
      <c r="A98" s="87" t="s">
        <v>31</v>
      </c>
      <c r="B98" s="103" t="s">
        <v>311</v>
      </c>
      <c r="C98" s="99"/>
      <c r="D98" s="58" t="s">
        <v>31</v>
      </c>
    </row>
    <row r="99" spans="1:4">
      <c r="A99" s="87" t="s">
        <v>31</v>
      </c>
      <c r="B99" s="103" t="s">
        <v>312</v>
      </c>
      <c r="C99" s="37"/>
      <c r="D99" s="58" t="s">
        <v>31</v>
      </c>
    </row>
    <row r="100" spans="1:4">
      <c r="A100" s="87" t="s">
        <v>31</v>
      </c>
      <c r="B100" s="87" t="s">
        <v>129</v>
      </c>
      <c r="C100" s="99"/>
      <c r="D100" s="58" t="s">
        <v>31</v>
      </c>
    </row>
    <row r="204" spans="3:5">
      <c r="C204" s="27" t="s">
        <v>130</v>
      </c>
    </row>
    <row r="205" spans="3:5">
      <c r="C205" s="27" t="s">
        <v>131</v>
      </c>
    </row>
    <row r="206" spans="3:5">
      <c r="C206" s="27" t="s">
        <v>132</v>
      </c>
    </row>
    <row r="207" spans="3:5">
      <c r="C207" s="27" t="s">
        <v>133</v>
      </c>
    </row>
    <row r="208" spans="3:5">
      <c r="C208" s="50" t="s">
        <v>134</v>
      </c>
      <c r="E208" s="50"/>
    </row>
    <row r="209" spans="3:5">
      <c r="C209" s="50" t="s">
        <v>135</v>
      </c>
      <c r="E209" s="50"/>
    </row>
    <row r="210" spans="3:5">
      <c r="C210" s="27" t="s">
        <v>136</v>
      </c>
    </row>
    <row r="211" spans="3:5">
      <c r="C211" s="27" t="s">
        <v>137</v>
      </c>
    </row>
    <row r="212" spans="3:5">
      <c r="C212" s="27" t="s">
        <v>138</v>
      </c>
    </row>
    <row r="213" spans="3:5">
      <c r="C213" s="27" t="s">
        <v>139</v>
      </c>
    </row>
    <row r="214" spans="3:5">
      <c r="C214" s="50" t="s">
        <v>140</v>
      </c>
      <c r="E214" s="50"/>
    </row>
    <row r="215" spans="3:5">
      <c r="C215" s="50" t="s">
        <v>141</v>
      </c>
      <c r="E215" s="50"/>
    </row>
  </sheetData>
  <mergeCells count="5">
    <mergeCell ref="B31:B47"/>
    <mergeCell ref="B64:B65"/>
    <mergeCell ref="B91:B92"/>
    <mergeCell ref="B93:B94"/>
    <mergeCell ref="C64:C65"/>
  </mergeCells>
  <phoneticPr fontId="31" type="noConversion"/>
  <dataValidations count="15">
    <dataValidation type="list" allowBlank="1" showInputMessage="1" showErrorMessage="1" sqref="E97">
      <formula1>"否,暂停,终止"</formula1>
    </dataValidation>
    <dataValidation type="list" allowBlank="1" showInputMessage="1" showErrorMessage="1" sqref="C17">
      <formula1>"I期,Ⅱ期,Ⅲ期,Ⅳ期,生物等效性  "</formula1>
    </dataValidation>
    <dataValidation type="list" allowBlank="1" showInputMessage="1" showErrorMessage="1" sqref="C7">
      <formula1>"化学药品,中药/天然药物,生物制品"</formula1>
    </dataValidation>
    <dataValidation type="list" allowBlank="1" showInputMessage="1" showErrorMessage="1" sqref="C26">
      <formula1>"无,有，暂未取得,有，已取得,不适用"</formula1>
    </dataValidation>
    <dataValidation type="list" allowBlank="1" showInputMessage="1" showErrorMessage="1" sqref="C8">
      <formula1>$H$1:$H$59</formula1>
    </dataValidation>
    <dataValidation type="list" allowBlank="1" showInputMessage="1" showErrorMessage="1" sqref="C30">
      <formula1>"可行性调查,征求参加与否意见,试验合同洽谈"</formula1>
    </dataValidation>
    <dataValidation type="list" allowBlank="1" showInputMessage="1" showErrorMessage="1" sqref="C91 E91">
      <formula1>"分中心小结表,总结报告"</formula1>
    </dataValidation>
    <dataValidation type="list" allowBlank="1" showInputMessage="1" showErrorMessage="1" sqref="C93">
      <formula1>"分中心小结表,总结报告  ,"</formula1>
    </dataValidation>
    <dataValidation type="list" allowBlank="1" showInputMessage="1" showErrorMessage="1" sqref="C98 E98">
      <formula1>"主动,伦理委员会,监管部门"</formula1>
    </dataValidation>
    <dataValidation type="list" allowBlank="1" showInputMessage="1" showErrorMessage="1" sqref="C15:C16 C20">
      <formula1>"是,否"</formula1>
    </dataValidation>
    <dataValidation type="list" allowBlank="1" showInputMessage="1" showErrorMessage="1" sqref="C19">
      <formula1>"平行分组,交叉设计,析因设计,单臂试验  "</formula1>
    </dataValidation>
    <dataValidation type="list" allowBlank="1" showInputMessage="1" showErrorMessage="1" sqref="C18">
      <formula1>"安全性,有效性,安全性和有效性,生物等效性试验/生物利用度试验,药代动力学/药效动力学试验,其他  "</formula1>
    </dataValidation>
    <dataValidation type="list" allowBlank="1" showInputMessage="1" showErrorMessage="1" sqref="C21">
      <formula1>"双盲,单盲,开放  "</formula1>
    </dataValidation>
    <dataValidation type="list" allowBlank="1" showInputMessage="1" showErrorMessage="1" sqref="C97">
      <formula1>"否,暂停/终止"</formula1>
    </dataValidation>
    <dataValidation type="list" allowBlank="1" showInputMessage="1" showErrorMessage="1" sqref="C51 C57">
      <formula1>"国内京企,国内非京企,外企,合资"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5"/>
  <sheetViews>
    <sheetView zoomScale="89" zoomScaleNormal="89" zoomScalePageLayoutView="85" workbookViewId="0">
      <pane xSplit="3" ySplit="1" topLeftCell="D2" activePane="bottomRight" state="frozen"/>
      <selection pane="topRight"/>
      <selection pane="bottomLeft"/>
      <selection pane="bottomRight" activeCell="C8" sqref="C8"/>
    </sheetView>
  </sheetViews>
  <sheetFormatPr defaultColWidth="8.75" defaultRowHeight="22.15" customHeight="1"/>
  <cols>
    <col min="1" max="1" width="8.75" style="26"/>
    <col min="2" max="2" width="35.125" style="26" customWidth="1"/>
    <col min="3" max="3" width="65.75" style="27" customWidth="1"/>
    <col min="4" max="4" width="34.75" style="26" customWidth="1"/>
    <col min="5" max="5" width="21.75" style="26" customWidth="1"/>
    <col min="6" max="6" width="38.625" style="26" customWidth="1"/>
    <col min="7" max="7" width="29.75" style="26" customWidth="1"/>
    <col min="8" max="16384" width="8.75" style="26"/>
  </cols>
  <sheetData>
    <row r="1" spans="1:7" ht="22.15" customHeight="1">
      <c r="B1" s="26" t="s">
        <v>25</v>
      </c>
      <c r="C1" s="51" t="s">
        <v>26</v>
      </c>
      <c r="D1" s="26" t="s">
        <v>27</v>
      </c>
      <c r="E1" s="52" t="s">
        <v>142</v>
      </c>
    </row>
    <row r="2" spans="1:7" ht="22.15" customHeight="1">
      <c r="A2" s="148" t="s">
        <v>30</v>
      </c>
      <c r="B2" s="149"/>
      <c r="C2" s="127"/>
      <c r="E2" s="52" t="s">
        <v>143</v>
      </c>
    </row>
    <row r="3" spans="1:7" ht="22.15" customHeight="1">
      <c r="A3" s="148" t="s">
        <v>144</v>
      </c>
      <c r="B3" s="149" t="s">
        <v>144</v>
      </c>
      <c r="C3" s="53"/>
    </row>
    <row r="4" spans="1:7" ht="22.15" customHeight="1">
      <c r="A4" s="148" t="s">
        <v>145</v>
      </c>
      <c r="B4" s="149" t="s">
        <v>145</v>
      </c>
      <c r="C4" s="128"/>
    </row>
    <row r="5" spans="1:7" ht="22.15" customHeight="1">
      <c r="A5" s="148" t="s">
        <v>146</v>
      </c>
      <c r="B5" s="149" t="s">
        <v>146</v>
      </c>
      <c r="C5" s="55"/>
    </row>
    <row r="6" spans="1:7" ht="22.15" customHeight="1">
      <c r="A6" s="148" t="s">
        <v>147</v>
      </c>
      <c r="B6" s="149" t="s">
        <v>147</v>
      </c>
      <c r="C6" s="56"/>
    </row>
    <row r="7" spans="1:7" ht="22.15" customHeight="1">
      <c r="A7" s="148" t="s">
        <v>148</v>
      </c>
      <c r="B7" s="149" t="s">
        <v>148</v>
      </c>
      <c r="C7" s="10"/>
    </row>
    <row r="8" spans="1:7" ht="22.15" customHeight="1">
      <c r="A8" s="148" t="s">
        <v>149</v>
      </c>
      <c r="B8" s="149" t="s">
        <v>149</v>
      </c>
      <c r="C8" s="10"/>
    </row>
    <row r="9" spans="1:7" ht="22.15" customHeight="1">
      <c r="A9" s="148" t="s">
        <v>150</v>
      </c>
      <c r="B9" s="149" t="s">
        <v>150</v>
      </c>
      <c r="C9" s="57"/>
    </row>
    <row r="10" spans="1:7" ht="22.15" customHeight="1">
      <c r="A10" s="148" t="s">
        <v>151</v>
      </c>
      <c r="B10" s="149" t="s">
        <v>151</v>
      </c>
      <c r="C10" s="10"/>
    </row>
    <row r="11" spans="1:7" ht="22.15" customHeight="1">
      <c r="A11" s="148" t="s">
        <v>152</v>
      </c>
      <c r="B11" s="149" t="s">
        <v>152</v>
      </c>
      <c r="C11" s="10"/>
    </row>
    <row r="12" spans="1:7" ht="22.15" customHeight="1">
      <c r="A12" s="148" t="s">
        <v>153</v>
      </c>
      <c r="B12" s="149" t="s">
        <v>153</v>
      </c>
      <c r="C12" s="128"/>
      <c r="F12" s="105" t="s">
        <v>317</v>
      </c>
      <c r="G12" s="58"/>
    </row>
    <row r="13" spans="1:7" ht="22.15" customHeight="1">
      <c r="A13" s="148" t="s">
        <v>154</v>
      </c>
      <c r="B13" s="149" t="s">
        <v>154</v>
      </c>
      <c r="C13" s="128" t="str">
        <f>IF(C11="药物临床试验",药物机构立项及结题信息填写!C8," ")</f>
        <v xml:space="preserve"> </v>
      </c>
      <c r="G13" s="58"/>
    </row>
    <row r="14" spans="1:7" ht="22.15" customHeight="1">
      <c r="A14" s="148" t="s">
        <v>155</v>
      </c>
      <c r="B14" s="149" t="s">
        <v>155</v>
      </c>
      <c r="C14" s="128" t="str">
        <f>IF(C11="药物临床试验",药物机构立项及结题信息填写!C17," ")</f>
        <v xml:space="preserve"> </v>
      </c>
      <c r="G14" s="58"/>
    </row>
    <row r="15" spans="1:7" ht="22.15" customHeight="1">
      <c r="A15" s="148" t="s">
        <v>156</v>
      </c>
      <c r="B15" s="149" t="s">
        <v>156</v>
      </c>
      <c r="C15" s="129" t="str">
        <f>IF(C11="医疗器械试验",器械机构立项及结题信息填写!C10," ")</f>
        <v xml:space="preserve"> </v>
      </c>
      <c r="G15" s="58"/>
    </row>
    <row r="16" spans="1:7" ht="22.15" customHeight="1">
      <c r="A16" s="148" t="s">
        <v>157</v>
      </c>
      <c r="B16" s="149" t="s">
        <v>157</v>
      </c>
      <c r="C16" s="10"/>
      <c r="G16" s="58"/>
    </row>
    <row r="17" spans="1:7" ht="22.15" customHeight="1">
      <c r="A17" s="148" t="s">
        <v>158</v>
      </c>
      <c r="B17" s="149" t="s">
        <v>158</v>
      </c>
      <c r="C17" s="130"/>
      <c r="G17" s="58"/>
    </row>
    <row r="18" spans="1:7" ht="22.15" customHeight="1">
      <c r="A18" s="148" t="s">
        <v>58</v>
      </c>
      <c r="B18" s="149" t="s">
        <v>58</v>
      </c>
      <c r="C18" s="130"/>
      <c r="G18" s="58"/>
    </row>
    <row r="19" spans="1:7" ht="22.15" customHeight="1">
      <c r="A19" s="152" t="s">
        <v>159</v>
      </c>
      <c r="B19" s="59" t="s">
        <v>160</v>
      </c>
      <c r="C19" s="60"/>
      <c r="E19" s="26" t="s">
        <v>161</v>
      </c>
      <c r="G19" s="58"/>
    </row>
    <row r="20" spans="1:7" ht="22.15" customHeight="1">
      <c r="A20" s="153"/>
      <c r="B20" s="59" t="s">
        <v>162</v>
      </c>
      <c r="C20" s="60"/>
      <c r="E20" s="26" t="s">
        <v>161</v>
      </c>
      <c r="G20" s="58"/>
    </row>
    <row r="21" spans="1:7" ht="22.15" customHeight="1">
      <c r="A21" s="153"/>
      <c r="B21" s="59" t="s">
        <v>163</v>
      </c>
      <c r="C21" s="131"/>
      <c r="G21" s="58"/>
    </row>
    <row r="22" spans="1:7" ht="22.15" customHeight="1">
      <c r="A22" s="153"/>
      <c r="B22" s="61" t="s">
        <v>164</v>
      </c>
      <c r="C22" s="131"/>
      <c r="G22" s="58"/>
    </row>
    <row r="23" spans="1:7" ht="22.15" customHeight="1">
      <c r="A23" s="153"/>
      <c r="B23" s="59" t="s">
        <v>165</v>
      </c>
      <c r="C23" s="60"/>
      <c r="E23" s="26" t="s">
        <v>161</v>
      </c>
      <c r="G23" s="58"/>
    </row>
    <row r="24" spans="1:7" ht="22.15" customHeight="1">
      <c r="A24" s="153"/>
      <c r="B24" s="59" t="s">
        <v>166</v>
      </c>
      <c r="C24" s="60"/>
      <c r="E24" s="26" t="s">
        <v>161</v>
      </c>
      <c r="G24" s="58"/>
    </row>
    <row r="25" spans="1:7" ht="22.15" customHeight="1">
      <c r="A25" s="153"/>
      <c r="B25" s="62" t="s">
        <v>167</v>
      </c>
      <c r="C25" s="132" t="str">
        <f>IF(C11="药物临床试验",药物机构立项及结题信息填写!C15," ")</f>
        <v xml:space="preserve"> </v>
      </c>
      <c r="G25" s="58"/>
    </row>
    <row r="26" spans="1:7" ht="22.15" customHeight="1">
      <c r="A26" s="153"/>
      <c r="B26" s="63" t="s">
        <v>168</v>
      </c>
      <c r="C26" s="128" t="str">
        <f>IF(C11="药物临床试验",药物机构立项及结题信息填写!C62&amp;"   "&amp;药物机构立项及结题信息填写!C63,器械机构立项及结题信息填写!C43&amp;"   "&amp;器械机构立项及结题信息填写!C44)</f>
        <v xml:space="preserve">   </v>
      </c>
      <c r="G26" s="58"/>
    </row>
    <row r="27" spans="1:7" ht="22.15" customHeight="1">
      <c r="A27" s="153"/>
      <c r="B27" s="62" t="s">
        <v>169</v>
      </c>
      <c r="C27" s="128">
        <f>IF($C$11="药物临床试验",药物机构立项及结题信息填写!C64,器械机构立项及结题信息填写!C45)</f>
        <v>0</v>
      </c>
      <c r="G27" s="58"/>
    </row>
    <row r="28" spans="1:7" ht="22.15" customHeight="1">
      <c r="A28" s="153"/>
      <c r="B28" s="62" t="s">
        <v>170</v>
      </c>
      <c r="C28" s="128">
        <f>IF($C$11="药物临床试验",药物机构立项及结题信息填写!C65,器械机构立项及结题信息填写!C46)</f>
        <v>0</v>
      </c>
      <c r="G28" s="58"/>
    </row>
    <row r="29" spans="1:7" ht="22.15" customHeight="1">
      <c r="A29" s="153"/>
      <c r="B29" s="62" t="s">
        <v>171</v>
      </c>
      <c r="C29" s="128">
        <f>IF($C$11="药物临床试验",药物机构立项及结题信息填写!#REF!,器械机构立项及结题信息填写!C47)</f>
        <v>0</v>
      </c>
      <c r="G29" s="58"/>
    </row>
    <row r="30" spans="1:7" ht="22.15" customHeight="1">
      <c r="A30" s="153"/>
      <c r="B30" s="62" t="s">
        <v>172</v>
      </c>
      <c r="C30" s="128">
        <f>IF($C$11="药物临床试验",药物机构立项及结题信息填写!#REF!,器械机构立项及结题信息填写!C48)</f>
        <v>0</v>
      </c>
      <c r="G30" s="58"/>
    </row>
    <row r="31" spans="1:7" ht="22.15" customHeight="1">
      <c r="A31" s="153"/>
      <c r="B31" s="62" t="s">
        <v>173</v>
      </c>
      <c r="C31" s="128">
        <f>IF($C$11="药物临床试验",药物机构立项及结题信息填写!#REF!,器械机构立项及结题信息填写!C49)</f>
        <v>0</v>
      </c>
      <c r="G31" s="58"/>
    </row>
    <row r="32" spans="1:7" ht="22.15" customHeight="1">
      <c r="A32" s="153"/>
      <c r="B32" s="62" t="s">
        <v>174</v>
      </c>
      <c r="C32" s="128">
        <f>IF($C$11="药物临床试验",药物机构立项及结题信息填写!#REF!,器械机构立项及结题信息填写!C50)</f>
        <v>0</v>
      </c>
      <c r="G32" s="58"/>
    </row>
    <row r="33" spans="1:7" ht="22.15" customHeight="1">
      <c r="A33" s="153"/>
      <c r="B33" s="62" t="s">
        <v>175</v>
      </c>
      <c r="C33" s="128">
        <f>IF($C$11="药物临床试验",药物机构立项及结题信息填写!#REF!,器械机构立项及结题信息填写!C51)</f>
        <v>0</v>
      </c>
      <c r="G33" s="58"/>
    </row>
    <row r="34" spans="1:7" ht="22.15" customHeight="1">
      <c r="A34" s="153"/>
      <c r="B34" s="62" t="s">
        <v>176</v>
      </c>
      <c r="C34" s="128">
        <f>IF($C$11="药物临床试验",药物机构立项及结题信息填写!#REF!,器械机构立项及结题信息填写!C52)</f>
        <v>0</v>
      </c>
      <c r="G34" s="58"/>
    </row>
    <row r="35" spans="1:7" ht="22.15" customHeight="1">
      <c r="A35" s="153"/>
      <c r="B35" s="62" t="s">
        <v>177</v>
      </c>
      <c r="C35" s="128">
        <f>IF($C$11="药物临床试验",药物机构立项及结题信息填写!#REF!,器械机构立项及结题信息填写!C53)</f>
        <v>0</v>
      </c>
      <c r="G35" s="58"/>
    </row>
    <row r="36" spans="1:7" ht="22.15" customHeight="1">
      <c r="A36" s="153"/>
      <c r="B36" s="62" t="s">
        <v>178</v>
      </c>
      <c r="C36" s="128">
        <f>IF($C$11="药物临床试验",药物机构立项及结题信息填写!#REF!,器械机构立项及结题信息填写!C54)</f>
        <v>0</v>
      </c>
      <c r="G36" s="58"/>
    </row>
    <row r="37" spans="1:7" ht="22.15" customHeight="1">
      <c r="A37" s="153"/>
      <c r="B37" s="62" t="s">
        <v>179</v>
      </c>
      <c r="C37" s="128">
        <f>IF($C$11="药物临床试验",药物机构立项及结题信息填写!#REF!,器械机构立项及结题信息填写!C55)</f>
        <v>0</v>
      </c>
      <c r="G37" s="58"/>
    </row>
    <row r="38" spans="1:7" ht="22.15" customHeight="1">
      <c r="A38" s="153"/>
      <c r="B38" s="62" t="s">
        <v>180</v>
      </c>
      <c r="C38" s="128">
        <f>IF($C$11="药物临床试验",药物机构立项及结题信息填写!#REF!,器械机构立项及结题信息填写!C56)</f>
        <v>0</v>
      </c>
      <c r="G38" s="58"/>
    </row>
    <row r="39" spans="1:7" ht="22.15" customHeight="1">
      <c r="A39" s="153"/>
      <c r="B39" s="62" t="s">
        <v>181</v>
      </c>
      <c r="C39" s="128">
        <f>IF($C$11="药物临床试验",药物机构立项及结题信息填写!#REF!,器械机构立项及结题信息填写!C57)</f>
        <v>0</v>
      </c>
      <c r="G39" s="58"/>
    </row>
    <row r="40" spans="1:7" ht="22.15" customHeight="1">
      <c r="A40" s="153"/>
      <c r="B40" s="62" t="s">
        <v>182</v>
      </c>
      <c r="C40" s="128">
        <f>IF($C$11="药物临床试验",药物机构立项及结题信息填写!#REF!,器械机构立项及结题信息填写!C58)</f>
        <v>0</v>
      </c>
      <c r="G40" s="58"/>
    </row>
    <row r="41" spans="1:7" ht="22.15" customHeight="1">
      <c r="A41" s="153"/>
      <c r="B41" s="62" t="s">
        <v>183</v>
      </c>
      <c r="C41" s="128">
        <f>IF($C$11="药物临床试验",药物机构立项及结题信息填写!#REF!,器械机构立项及结题信息填写!C59)</f>
        <v>0</v>
      </c>
      <c r="G41" s="58"/>
    </row>
    <row r="42" spans="1:7" ht="22.15" customHeight="1">
      <c r="A42" s="153"/>
      <c r="B42" s="62" t="s">
        <v>184</v>
      </c>
      <c r="C42" s="128">
        <f>IF($C$11="药物临床试验",药物机构立项及结题信息填写!#REF!,器械机构立项及结题信息填写!C60)</f>
        <v>0</v>
      </c>
      <c r="G42" s="58"/>
    </row>
    <row r="43" spans="1:7" ht="22.15" customHeight="1">
      <c r="A43" s="153"/>
      <c r="B43" s="62" t="s">
        <v>185</v>
      </c>
      <c r="C43" s="128">
        <f>IF($C$11="药物临床试验",药物机构立项及结题信息填写!#REF!,器械机构立项及结题信息填写!C61)</f>
        <v>0</v>
      </c>
      <c r="G43" s="58"/>
    </row>
    <row r="44" spans="1:7" ht="22.15" customHeight="1">
      <c r="A44" s="153"/>
      <c r="B44" s="62" t="s">
        <v>186</v>
      </c>
      <c r="C44" s="128">
        <f>IF($C$11="药物临床试验",药物机构立项及结题信息填写!#REF!,器械机构立项及结题信息填写!C62)</f>
        <v>0</v>
      </c>
      <c r="G44" s="58"/>
    </row>
    <row r="45" spans="1:7" ht="22.15" customHeight="1">
      <c r="A45" s="153"/>
      <c r="B45" s="62" t="s">
        <v>187</v>
      </c>
      <c r="C45" s="128">
        <f>IF($C$11="药物临床试验",药物机构立项及结题信息填写!#REF!,器械机构立项及结题信息填写!C63)</f>
        <v>0</v>
      </c>
      <c r="G45" s="58"/>
    </row>
    <row r="46" spans="1:7" ht="22.15" customHeight="1">
      <c r="A46" s="153"/>
      <c r="B46" s="62" t="s">
        <v>188</v>
      </c>
      <c r="C46" s="128">
        <f>IF($C$11="药物临床试验",药物机构立项及结题信息填写!#REF!,器械机构立项及结题信息填写!C64)</f>
        <v>0</v>
      </c>
      <c r="G46" s="58"/>
    </row>
    <row r="47" spans="1:7" ht="22.15" customHeight="1">
      <c r="A47" s="153"/>
      <c r="B47" s="62" t="s">
        <v>189</v>
      </c>
      <c r="C47" s="128">
        <f>IF($C$11="药物临床试验",药物机构立项及结题信息填写!#REF!,器械机构立项及结题信息填写!C65)</f>
        <v>0</v>
      </c>
      <c r="G47" s="58"/>
    </row>
    <row r="48" spans="1:7" ht="22.15" customHeight="1">
      <c r="A48" s="153"/>
      <c r="B48" s="62" t="s">
        <v>190</v>
      </c>
      <c r="C48" s="128">
        <f>IF($C$11="药物临床试验",药物机构立项及结题信息填写!#REF!,器械机构立项及结题信息填写!C66)</f>
        <v>0</v>
      </c>
      <c r="G48" s="58"/>
    </row>
    <row r="49" spans="1:7" ht="22.15" customHeight="1">
      <c r="A49" s="153"/>
      <c r="B49" s="62" t="s">
        <v>191</v>
      </c>
      <c r="C49" s="128">
        <f>IF($C$11="药物临床试验",药物机构立项及结题信息填写!#REF!,器械机构立项及结题信息填写!C67)</f>
        <v>0</v>
      </c>
      <c r="G49" s="58"/>
    </row>
    <row r="50" spans="1:7" ht="22.15" customHeight="1">
      <c r="A50" s="153"/>
      <c r="B50" s="62" t="s">
        <v>192</v>
      </c>
      <c r="C50" s="128">
        <f>IF($C$11="药物临床试验",药物机构立项及结题信息填写!#REF!,器械机构立项及结题信息填写!C68)</f>
        <v>0</v>
      </c>
      <c r="G50" s="58"/>
    </row>
    <row r="51" spans="1:7" ht="22.15" customHeight="1">
      <c r="A51" s="153"/>
      <c r="B51" s="62" t="s">
        <v>193</v>
      </c>
      <c r="C51" s="128">
        <f>IF($C$11="药物临床试验",药物机构立项及结题信息填写!#REF!,器械机构立项及结题信息填写!C69)</f>
        <v>0</v>
      </c>
      <c r="G51" s="58"/>
    </row>
    <row r="52" spans="1:7" ht="22.15" customHeight="1">
      <c r="A52" s="153"/>
      <c r="B52" s="62" t="s">
        <v>194</v>
      </c>
      <c r="C52" s="128">
        <f>IF($C$11="药物临床试验",药物机构立项及结题信息填写!#REF!,器械机构立项及结题信息填写!C70)</f>
        <v>0</v>
      </c>
      <c r="G52" s="58"/>
    </row>
    <row r="53" spans="1:7" ht="22.15" customHeight="1">
      <c r="A53" s="153"/>
      <c r="B53" s="62" t="s">
        <v>195</v>
      </c>
      <c r="C53" s="128">
        <f>IF($C$11="药物临床试验",药物机构立项及结题信息填写!#REF!,器械机构立项及结题信息填写!C71)</f>
        <v>0</v>
      </c>
      <c r="G53" s="58"/>
    </row>
    <row r="54" spans="1:7" ht="22.15" customHeight="1">
      <c r="A54" s="153"/>
      <c r="B54" s="62" t="s">
        <v>196</v>
      </c>
      <c r="C54" s="128">
        <f>IF($C$11="药物临床试验",药物机构立项及结题信息填写!#REF!,器械机构立项及结题信息填写!C72)</f>
        <v>0</v>
      </c>
      <c r="G54" s="58"/>
    </row>
    <row r="55" spans="1:7" ht="22.15" customHeight="1">
      <c r="A55" s="153"/>
      <c r="B55" s="62" t="s">
        <v>197</v>
      </c>
      <c r="C55" s="128">
        <f>IF($C$11="药物临床试验",药物机构立项及结题信息填写!#REF!,器械机构立项及结题信息填写!C73)</f>
        <v>0</v>
      </c>
      <c r="G55" s="58"/>
    </row>
    <row r="56" spans="1:7" ht="22.15" customHeight="1">
      <c r="A56" s="153"/>
      <c r="B56" s="62" t="s">
        <v>198</v>
      </c>
      <c r="C56" s="128">
        <f>IF($C$11="药物临床试验",药物机构立项及结题信息填写!#REF!,器械机构立项及结题信息填写!C74)</f>
        <v>0</v>
      </c>
      <c r="G56" s="58"/>
    </row>
    <row r="57" spans="1:7" ht="22.15" customHeight="1">
      <c r="A57" s="153"/>
      <c r="B57" s="62" t="s">
        <v>199</v>
      </c>
      <c r="C57" s="128">
        <f>IF($C$11="药物临床试验",药物机构立项及结题信息填写!#REF!,器械机构立项及结题信息填写!C75)</f>
        <v>0</v>
      </c>
      <c r="G57" s="58"/>
    </row>
    <row r="58" spans="1:7" ht="22.15" customHeight="1">
      <c r="A58" s="154"/>
      <c r="B58" s="63" t="s">
        <v>200</v>
      </c>
      <c r="C58" s="126"/>
      <c r="F58" s="58"/>
      <c r="G58"/>
    </row>
    <row r="59" spans="1:7" ht="22.15" customHeight="1">
      <c r="A59" s="152" t="s">
        <v>201</v>
      </c>
      <c r="B59" s="21" t="s">
        <v>202</v>
      </c>
      <c r="C59" s="10"/>
      <c r="G59"/>
    </row>
    <row r="60" spans="1:7" ht="22.15" customHeight="1">
      <c r="A60" s="153"/>
      <c r="B60" s="21" t="s">
        <v>203</v>
      </c>
      <c r="C60" s="64"/>
      <c r="G60"/>
    </row>
    <row r="61" spans="1:7" ht="22.15" customHeight="1">
      <c r="A61" s="154"/>
      <c r="B61" s="21" t="s">
        <v>204</v>
      </c>
      <c r="C61" s="65"/>
      <c r="G61"/>
    </row>
    <row r="62" spans="1:7" ht="22.15" customHeight="1">
      <c r="A62" s="152" t="s">
        <v>69</v>
      </c>
      <c r="B62" s="158" t="s">
        <v>205</v>
      </c>
      <c r="C62" s="78"/>
      <c r="E62" s="6" t="s">
        <v>70</v>
      </c>
    </row>
    <row r="63" spans="1:7" ht="22.15" customHeight="1">
      <c r="A63" s="153"/>
      <c r="B63" s="158"/>
      <c r="C63" s="133"/>
      <c r="E63" s="6" t="s">
        <v>206</v>
      </c>
    </row>
    <row r="64" spans="1:7" ht="22.15" customHeight="1">
      <c r="A64" s="153"/>
      <c r="B64" s="158"/>
      <c r="C64" s="10"/>
      <c r="E64" s="6" t="s">
        <v>207</v>
      </c>
    </row>
    <row r="65" spans="1:6" ht="22.15" customHeight="1">
      <c r="A65" s="153"/>
      <c r="B65" s="158"/>
      <c r="C65" s="10"/>
      <c r="E65" s="6"/>
      <c r="F65" s="26" t="s">
        <v>208</v>
      </c>
    </row>
    <row r="66" spans="1:6" ht="22.15" customHeight="1">
      <c r="A66" s="153"/>
      <c r="B66" s="158"/>
      <c r="C66" s="10"/>
      <c r="E66" s="6"/>
      <c r="F66" s="26" t="s">
        <v>208</v>
      </c>
    </row>
    <row r="67" spans="1:6" ht="22.15" customHeight="1">
      <c r="A67" s="153"/>
      <c r="B67" s="158" t="s">
        <v>209</v>
      </c>
      <c r="C67" s="81"/>
      <c r="E67" s="66"/>
    </row>
    <row r="68" spans="1:6" ht="22.15" customHeight="1">
      <c r="A68" s="153"/>
      <c r="B68" s="158"/>
      <c r="C68" s="81"/>
      <c r="E68" s="66"/>
    </row>
    <row r="69" spans="1:6" ht="19.899999999999999" customHeight="1">
      <c r="A69" s="153"/>
      <c r="B69" s="158"/>
      <c r="C69" s="81"/>
      <c r="E69" s="66"/>
      <c r="F69" s="67"/>
    </row>
    <row r="70" spans="1:6" ht="22.15" customHeight="1">
      <c r="A70" s="153"/>
      <c r="B70" s="158"/>
      <c r="C70" s="81"/>
      <c r="E70" s="66"/>
    </row>
    <row r="71" spans="1:6" ht="22.15" customHeight="1">
      <c r="A71" s="153"/>
      <c r="B71" s="158"/>
      <c r="C71" s="81"/>
      <c r="E71" s="66"/>
    </row>
    <row r="72" spans="1:6" ht="22.15" customHeight="1">
      <c r="A72" s="153"/>
      <c r="B72" s="158"/>
      <c r="C72" s="81"/>
      <c r="E72" s="66"/>
    </row>
    <row r="73" spans="1:6" ht="22.15" customHeight="1">
      <c r="A73" s="153"/>
      <c r="B73" s="158"/>
      <c r="C73" s="81"/>
      <c r="E73" s="66"/>
    </row>
    <row r="74" spans="1:6" ht="22.15" customHeight="1">
      <c r="A74" s="153"/>
      <c r="B74" s="158"/>
      <c r="C74" s="81"/>
      <c r="E74" s="66"/>
    </row>
    <row r="75" spans="1:6" ht="22.15" customHeight="1">
      <c r="A75" s="153"/>
      <c r="B75" s="158"/>
      <c r="C75" s="139"/>
      <c r="E75" s="66"/>
    </row>
    <row r="76" spans="1:6" ht="22.15" customHeight="1">
      <c r="A76" s="153"/>
      <c r="B76" s="158"/>
      <c r="C76" s="81"/>
      <c r="E76" s="66"/>
    </row>
    <row r="77" spans="1:6" ht="22.15" customHeight="1">
      <c r="A77" s="153"/>
      <c r="B77" s="158"/>
      <c r="C77" s="81"/>
      <c r="E77" s="66"/>
    </row>
    <row r="78" spans="1:6" ht="22.15" customHeight="1">
      <c r="A78" s="153"/>
      <c r="B78" s="158"/>
      <c r="C78" s="81"/>
      <c r="E78" s="66"/>
    </row>
    <row r="79" spans="1:6" ht="22.15" customHeight="1">
      <c r="A79" s="153"/>
      <c r="B79" s="158"/>
      <c r="C79" s="139"/>
      <c r="E79" s="66"/>
    </row>
    <row r="80" spans="1:6" ht="22.15" customHeight="1">
      <c r="A80" s="153"/>
      <c r="B80" s="158"/>
      <c r="C80" s="81"/>
      <c r="E80" s="66"/>
    </row>
    <row r="81" spans="1:7" ht="22.15" customHeight="1">
      <c r="A81" s="154"/>
      <c r="B81" s="158"/>
      <c r="C81" s="81"/>
      <c r="E81" s="66"/>
    </row>
    <row r="82" spans="1:7" ht="22.15" customHeight="1">
      <c r="A82" s="155" t="s">
        <v>210</v>
      </c>
      <c r="B82" s="21" t="s">
        <v>211</v>
      </c>
      <c r="C82" s="10"/>
      <c r="E82" s="66"/>
    </row>
    <row r="83" spans="1:7" ht="22.15" customHeight="1">
      <c r="A83" s="156"/>
      <c r="B83" s="21" t="s">
        <v>212</v>
      </c>
      <c r="C83" s="10"/>
      <c r="E83" s="66"/>
    </row>
    <row r="84" spans="1:7" ht="22.15" customHeight="1">
      <c r="A84" s="156"/>
      <c r="B84" s="21" t="s">
        <v>213</v>
      </c>
      <c r="C84" s="10"/>
      <c r="E84" s="66"/>
    </row>
    <row r="85" spans="1:7" ht="22.15" customHeight="1">
      <c r="A85" s="156"/>
      <c r="B85" s="6" t="s">
        <v>214</v>
      </c>
      <c r="C85" s="10"/>
      <c r="E85" s="68"/>
      <c r="F85" s="150"/>
      <c r="G85" s="150"/>
    </row>
    <row r="86" spans="1:7" ht="22.15" customHeight="1">
      <c r="A86" s="156"/>
      <c r="B86" s="6" t="s">
        <v>215</v>
      </c>
      <c r="C86" s="10"/>
      <c r="E86" s="68"/>
      <c r="F86" s="69"/>
      <c r="G86" s="69"/>
    </row>
    <row r="87" spans="1:7" ht="22.15" customHeight="1">
      <c r="A87" s="156"/>
      <c r="B87" s="21" t="s">
        <v>216</v>
      </c>
      <c r="C87" s="10"/>
      <c r="E87" s="68"/>
      <c r="F87" s="150"/>
      <c r="G87" s="150"/>
    </row>
    <row r="88" spans="1:7" ht="22.15" customHeight="1">
      <c r="A88" s="156"/>
      <c r="B88" s="21" t="s">
        <v>217</v>
      </c>
      <c r="C88" s="10"/>
      <c r="E88" s="151"/>
      <c r="F88" s="151"/>
      <c r="G88" s="151"/>
    </row>
    <row r="89" spans="1:7" ht="45.4" customHeight="1">
      <c r="A89" s="157"/>
      <c r="B89" s="21" t="s">
        <v>218</v>
      </c>
      <c r="C89" s="65"/>
      <c r="E89" s="151"/>
      <c r="F89" s="151"/>
      <c r="G89" s="151"/>
    </row>
    <row r="90" spans="1:7" ht="22.15" customHeight="1">
      <c r="A90" s="155" t="s">
        <v>219</v>
      </c>
      <c r="B90" s="25" t="s">
        <v>220</v>
      </c>
      <c r="C90" s="134"/>
      <c r="D90" s="26" t="s">
        <v>221</v>
      </c>
      <c r="E90" s="151"/>
      <c r="F90" s="151"/>
      <c r="G90" s="151"/>
    </row>
    <row r="91" spans="1:7" ht="22.15" customHeight="1">
      <c r="A91" s="156"/>
      <c r="B91" s="7" t="s">
        <v>222</v>
      </c>
      <c r="C91" s="135"/>
      <c r="D91" s="26" t="s">
        <v>221</v>
      </c>
      <c r="E91" s="68"/>
    </row>
    <row r="92" spans="1:7" ht="22.15" customHeight="1">
      <c r="A92" s="156"/>
      <c r="B92" s="7" t="s">
        <v>223</v>
      </c>
      <c r="C92" s="136"/>
      <c r="D92" s="26" t="s">
        <v>221</v>
      </c>
    </row>
    <row r="93" spans="1:7" ht="22.15" customHeight="1">
      <c r="A93" s="156"/>
      <c r="B93" s="7" t="s">
        <v>224</v>
      </c>
      <c r="C93" s="137"/>
      <c r="D93" s="26" t="s">
        <v>221</v>
      </c>
    </row>
    <row r="94" spans="1:7" ht="22.15" customHeight="1">
      <c r="A94" s="156"/>
      <c r="B94" s="7" t="s">
        <v>225</v>
      </c>
      <c r="C94" s="138"/>
      <c r="D94" s="26" t="s">
        <v>221</v>
      </c>
    </row>
    <row r="95" spans="1:7" ht="22.15" customHeight="1">
      <c r="A95" s="156"/>
      <c r="B95" s="49" t="s">
        <v>226</v>
      </c>
      <c r="C95" s="138"/>
      <c r="D95" s="26" t="s">
        <v>221</v>
      </c>
    </row>
    <row r="96" spans="1:7" ht="22.15" customHeight="1">
      <c r="A96" s="157"/>
      <c r="B96" s="49" t="s">
        <v>227</v>
      </c>
      <c r="C96" s="10"/>
      <c r="D96" s="26" t="s">
        <v>221</v>
      </c>
    </row>
    <row r="97" spans="1:4" ht="22.15" customHeight="1">
      <c r="A97" s="155" t="s">
        <v>228</v>
      </c>
      <c r="B97" s="25" t="s">
        <v>220</v>
      </c>
      <c r="C97" s="134"/>
      <c r="D97" s="26" t="s">
        <v>221</v>
      </c>
    </row>
    <row r="98" spans="1:4" ht="22.15" customHeight="1">
      <c r="A98" s="156"/>
      <c r="B98" s="7" t="s">
        <v>222</v>
      </c>
      <c r="C98" s="135"/>
      <c r="D98" s="26" t="s">
        <v>221</v>
      </c>
    </row>
    <row r="99" spans="1:4" ht="22.15" customHeight="1">
      <c r="A99" s="156"/>
      <c r="B99" s="7" t="s">
        <v>223</v>
      </c>
      <c r="C99" s="136"/>
      <c r="D99" s="26" t="s">
        <v>221</v>
      </c>
    </row>
    <row r="100" spans="1:4" ht="22.15" customHeight="1">
      <c r="A100" s="156"/>
      <c r="B100" s="7" t="s">
        <v>224</v>
      </c>
      <c r="C100" s="137"/>
      <c r="D100" s="26" t="s">
        <v>221</v>
      </c>
    </row>
    <row r="101" spans="1:4" ht="22.15" customHeight="1">
      <c r="A101" s="156"/>
      <c r="B101" s="7" t="s">
        <v>225</v>
      </c>
      <c r="C101" s="138"/>
      <c r="D101" s="26" t="s">
        <v>221</v>
      </c>
    </row>
    <row r="102" spans="1:4" ht="22.15" customHeight="1">
      <c r="A102" s="156"/>
      <c r="B102" s="49" t="s">
        <v>226</v>
      </c>
      <c r="C102" s="138"/>
      <c r="D102" s="26" t="s">
        <v>221</v>
      </c>
    </row>
    <row r="103" spans="1:4" ht="22.15" customHeight="1">
      <c r="A103" s="157"/>
      <c r="B103" s="49" t="s">
        <v>227</v>
      </c>
      <c r="C103" s="10"/>
      <c r="D103" s="26" t="s">
        <v>221</v>
      </c>
    </row>
    <row r="104" spans="1:4" ht="22.15" customHeight="1">
      <c r="A104" s="155" t="s">
        <v>229</v>
      </c>
      <c r="B104" s="25" t="s">
        <v>220</v>
      </c>
      <c r="C104" s="134"/>
      <c r="D104" s="26" t="s">
        <v>221</v>
      </c>
    </row>
    <row r="105" spans="1:4" ht="22.15" customHeight="1">
      <c r="A105" s="156"/>
      <c r="B105" s="7" t="s">
        <v>222</v>
      </c>
      <c r="C105" s="135"/>
      <c r="D105" s="26" t="s">
        <v>221</v>
      </c>
    </row>
    <row r="106" spans="1:4" ht="22.15" customHeight="1">
      <c r="A106" s="156"/>
      <c r="B106" s="7" t="s">
        <v>223</v>
      </c>
      <c r="C106" s="136"/>
      <c r="D106" s="26" t="s">
        <v>221</v>
      </c>
    </row>
    <row r="107" spans="1:4" ht="22.15" customHeight="1">
      <c r="A107" s="156"/>
      <c r="B107" s="7" t="s">
        <v>224</v>
      </c>
      <c r="C107" s="137"/>
      <c r="D107" s="26" t="s">
        <v>221</v>
      </c>
    </row>
    <row r="108" spans="1:4" ht="22.15" customHeight="1">
      <c r="A108" s="156"/>
      <c r="B108" s="7" t="s">
        <v>225</v>
      </c>
      <c r="C108" s="138"/>
      <c r="D108" s="26" t="s">
        <v>221</v>
      </c>
    </row>
    <row r="109" spans="1:4" ht="22.15" customHeight="1">
      <c r="A109" s="156"/>
      <c r="B109" s="49" t="s">
        <v>226</v>
      </c>
      <c r="C109" s="138"/>
      <c r="D109" s="26" t="s">
        <v>221</v>
      </c>
    </row>
    <row r="110" spans="1:4" ht="22.15" customHeight="1">
      <c r="A110" s="157"/>
      <c r="B110" s="49" t="s">
        <v>227</v>
      </c>
      <c r="C110" s="10"/>
      <c r="D110" s="26" t="s">
        <v>221</v>
      </c>
    </row>
    <row r="111" spans="1:4" ht="22.15" customHeight="1">
      <c r="A111" s="155" t="s">
        <v>230</v>
      </c>
      <c r="B111" s="25" t="s">
        <v>220</v>
      </c>
      <c r="C111" s="134"/>
      <c r="D111" s="26" t="s">
        <v>221</v>
      </c>
    </row>
    <row r="112" spans="1:4" ht="22.15" customHeight="1">
      <c r="A112" s="156"/>
      <c r="B112" s="7" t="s">
        <v>222</v>
      </c>
      <c r="C112" s="135"/>
      <c r="D112" s="26" t="s">
        <v>221</v>
      </c>
    </row>
    <row r="113" spans="1:4" ht="22.15" customHeight="1">
      <c r="A113" s="156"/>
      <c r="B113" s="7" t="s">
        <v>223</v>
      </c>
      <c r="C113" s="136"/>
      <c r="D113" s="26" t="s">
        <v>221</v>
      </c>
    </row>
    <row r="114" spans="1:4" ht="22.15" customHeight="1">
      <c r="A114" s="156"/>
      <c r="B114" s="7" t="s">
        <v>224</v>
      </c>
      <c r="C114" s="137"/>
      <c r="D114" s="26" t="s">
        <v>221</v>
      </c>
    </row>
    <row r="115" spans="1:4" ht="22.15" customHeight="1">
      <c r="A115" s="156"/>
      <c r="B115" s="7" t="s">
        <v>225</v>
      </c>
      <c r="C115" s="138"/>
      <c r="D115" s="26" t="s">
        <v>221</v>
      </c>
    </row>
    <row r="116" spans="1:4" ht="22.15" customHeight="1">
      <c r="A116" s="156"/>
      <c r="B116" s="49" t="s">
        <v>226</v>
      </c>
      <c r="C116" s="138"/>
      <c r="D116" s="26" t="s">
        <v>221</v>
      </c>
    </row>
    <row r="117" spans="1:4" ht="22.15" customHeight="1">
      <c r="A117" s="157"/>
      <c r="B117" s="49" t="s">
        <v>227</v>
      </c>
      <c r="C117" s="10"/>
      <c r="D117" s="26" t="s">
        <v>221</v>
      </c>
    </row>
    <row r="118" spans="1:4" ht="22.15" customHeight="1">
      <c r="A118" s="159" t="s">
        <v>231</v>
      </c>
      <c r="B118" s="25" t="s">
        <v>220</v>
      </c>
      <c r="C118" s="134"/>
      <c r="D118" s="26" t="s">
        <v>221</v>
      </c>
    </row>
    <row r="119" spans="1:4" ht="22.15" customHeight="1">
      <c r="A119" s="159"/>
      <c r="B119" s="7" t="s">
        <v>222</v>
      </c>
      <c r="C119" s="135"/>
      <c r="D119" s="26" t="s">
        <v>221</v>
      </c>
    </row>
    <row r="120" spans="1:4" ht="22.15" customHeight="1">
      <c r="A120" s="159"/>
      <c r="B120" s="7" t="s">
        <v>223</v>
      </c>
      <c r="C120" s="136"/>
      <c r="D120" s="26" t="s">
        <v>221</v>
      </c>
    </row>
    <row r="121" spans="1:4" ht="22.15" customHeight="1">
      <c r="A121" s="159"/>
      <c r="B121" s="7" t="s">
        <v>224</v>
      </c>
      <c r="C121" s="137"/>
      <c r="D121" s="26" t="s">
        <v>221</v>
      </c>
    </row>
    <row r="122" spans="1:4" ht="22.15" customHeight="1">
      <c r="A122" s="159"/>
      <c r="B122" s="7" t="s">
        <v>225</v>
      </c>
      <c r="C122" s="138"/>
      <c r="D122" s="26" t="s">
        <v>221</v>
      </c>
    </row>
    <row r="123" spans="1:4" ht="22.15" customHeight="1">
      <c r="A123" s="159"/>
      <c r="B123" s="49" t="s">
        <v>226</v>
      </c>
      <c r="C123" s="138"/>
      <c r="D123" s="26" t="s">
        <v>221</v>
      </c>
    </row>
    <row r="124" spans="1:4" ht="22.15" customHeight="1">
      <c r="A124" s="159"/>
      <c r="B124" s="49" t="s">
        <v>227</v>
      </c>
      <c r="C124" s="10"/>
      <c r="D124" s="26" t="s">
        <v>221</v>
      </c>
    </row>
    <row r="125" spans="1:4" ht="22.15" customHeight="1">
      <c r="A125" s="159" t="s">
        <v>232</v>
      </c>
      <c r="B125" s="25" t="s">
        <v>220</v>
      </c>
      <c r="C125" s="134"/>
      <c r="D125" s="26" t="s">
        <v>221</v>
      </c>
    </row>
    <row r="126" spans="1:4" ht="22.15" customHeight="1">
      <c r="A126" s="159"/>
      <c r="B126" s="7" t="s">
        <v>222</v>
      </c>
      <c r="C126" s="136"/>
      <c r="D126" s="26" t="s">
        <v>221</v>
      </c>
    </row>
    <row r="127" spans="1:4" ht="22.15" customHeight="1">
      <c r="A127" s="159"/>
      <c r="B127" s="7" t="s">
        <v>223</v>
      </c>
      <c r="C127" s="136"/>
      <c r="D127" s="26" t="s">
        <v>221</v>
      </c>
    </row>
    <row r="128" spans="1:4" ht="22.15" customHeight="1">
      <c r="A128" s="159"/>
      <c r="B128" s="7" t="s">
        <v>224</v>
      </c>
      <c r="C128" s="137"/>
      <c r="D128" s="26" t="s">
        <v>221</v>
      </c>
    </row>
    <row r="129" spans="1:4" ht="22.15" customHeight="1">
      <c r="A129" s="159"/>
      <c r="B129" s="7" t="s">
        <v>225</v>
      </c>
      <c r="C129" s="138"/>
      <c r="D129" s="26" t="s">
        <v>221</v>
      </c>
    </row>
    <row r="130" spans="1:4" ht="22.15" customHeight="1">
      <c r="A130" s="159"/>
      <c r="B130" s="49" t="s">
        <v>226</v>
      </c>
      <c r="C130" s="138"/>
      <c r="D130" s="26" t="s">
        <v>221</v>
      </c>
    </row>
    <row r="131" spans="1:4" ht="22.15" customHeight="1">
      <c r="A131" s="159"/>
      <c r="B131" s="49" t="s">
        <v>227</v>
      </c>
      <c r="C131" s="10" t="s">
        <v>51</v>
      </c>
      <c r="D131" s="26" t="s">
        <v>221</v>
      </c>
    </row>
    <row r="132" spans="1:4" ht="22.15" customHeight="1">
      <c r="C132" s="55"/>
    </row>
    <row r="133" spans="1:4" ht="22.15" customHeight="1">
      <c r="C133" s="55"/>
    </row>
    <row r="134" spans="1:4" ht="22.15" customHeight="1">
      <c r="C134" s="55"/>
    </row>
    <row r="135" spans="1:4" ht="22.15" customHeight="1">
      <c r="C135" s="55"/>
    </row>
  </sheetData>
  <mergeCells count="34">
    <mergeCell ref="A97:A103"/>
    <mergeCell ref="A104:A110"/>
    <mergeCell ref="A111:A117"/>
    <mergeCell ref="A118:A124"/>
    <mergeCell ref="A125:A131"/>
    <mergeCell ref="E89:G89"/>
    <mergeCell ref="E90:G90"/>
    <mergeCell ref="A19:A58"/>
    <mergeCell ref="A59:A61"/>
    <mergeCell ref="A62:A81"/>
    <mergeCell ref="A82:A89"/>
    <mergeCell ref="A90:A96"/>
    <mergeCell ref="B62:B66"/>
    <mergeCell ref="B67:B81"/>
    <mergeCell ref="A17:B17"/>
    <mergeCell ref="A18:B18"/>
    <mergeCell ref="F85:G85"/>
    <mergeCell ref="F87:G87"/>
    <mergeCell ref="E88:G8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</mergeCells>
  <phoneticPr fontId="31" type="noConversion"/>
  <dataValidations count="8">
    <dataValidation type="list" allowBlank="1" showInputMessage="1" showErrorMessage="1" sqref="C62:C66">
      <formula1>$E$62:$E$66</formula1>
    </dataValidation>
    <dataValidation type="list" allowBlank="1" showInputMessage="1" showErrorMessage="1" sqref="C10">
      <formula1>"横向科研项目,以注册为目的临床试验"</formula1>
    </dataValidation>
    <dataValidation type="list" allowBlank="1" showInputMessage="1" showErrorMessage="1" sqref="C11">
      <formula1>"药物临床试验,医疗器械试验,诊断试剂试验"</formula1>
    </dataValidation>
    <dataValidation type="list" allowBlank="1" showInputMessage="1" showErrorMessage="1" sqref="C13">
      <formula1>"1类,2类,3类,4类,5类,进口药"</formula1>
    </dataValidation>
    <dataValidation type="list" allowBlank="1" showInputMessage="1" showErrorMessage="1" sqref="C12">
      <formula1>"化学药品,中药，天然药物"</formula1>
    </dataValidation>
    <dataValidation type="list" allowBlank="1" showInputMessage="1" showErrorMessage="1" sqref="C89">
      <formula1>"无,有(请填写项目情况）"</formula1>
    </dataValidation>
    <dataValidation type="list" allowBlank="1" showInputMessage="1" showErrorMessage="1" sqref="C16">
      <formula1>"药物临床试验机构,科技处,国家中心,医务处,药事部"</formula1>
    </dataValidation>
    <dataValidation type="list" allowBlank="1" showInputMessage="1" showErrorMessage="1" sqref="C25 C96 C103 C110 C117 C124 C131 C87:C88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5"/>
  <sheetViews>
    <sheetView workbookViewId="0">
      <selection activeCell="C51" sqref="C51"/>
    </sheetView>
  </sheetViews>
  <sheetFormatPr defaultColWidth="8.75" defaultRowHeight="13.5"/>
  <cols>
    <col min="1" max="1" width="13.5" style="26" customWidth="1"/>
    <col min="2" max="2" width="35.125" style="26" customWidth="1"/>
    <col min="3" max="3" width="31.75" style="27" customWidth="1"/>
    <col min="4" max="4" width="29.5" style="26" customWidth="1"/>
    <col min="5" max="5" width="21.75" style="26" customWidth="1"/>
    <col min="6" max="6" width="27" style="26" customWidth="1"/>
    <col min="7" max="16384" width="8.75" style="26"/>
  </cols>
  <sheetData>
    <row r="1" spans="1:4" ht="20.25">
      <c r="A1" s="101" t="s">
        <v>307</v>
      </c>
      <c r="B1" s="101" t="s">
        <v>25</v>
      </c>
      <c r="C1" s="101" t="s">
        <v>26</v>
      </c>
      <c r="D1" s="101" t="s">
        <v>324</v>
      </c>
    </row>
    <row r="2" spans="1:4">
      <c r="A2" s="26" t="s">
        <v>29</v>
      </c>
      <c r="B2" s="6" t="s">
        <v>30</v>
      </c>
      <c r="C2" s="28"/>
    </row>
    <row r="3" spans="1:4">
      <c r="A3" s="26" t="s">
        <v>29</v>
      </c>
      <c r="B3" s="6" t="s">
        <v>33</v>
      </c>
      <c r="C3" s="29"/>
      <c r="D3" s="30" t="s">
        <v>34</v>
      </c>
    </row>
    <row r="4" spans="1:4">
      <c r="A4" s="26" t="s">
        <v>29</v>
      </c>
      <c r="B4" s="21" t="s">
        <v>233</v>
      </c>
      <c r="C4" s="29"/>
    </row>
    <row r="5" spans="1:4">
      <c r="A5" s="26" t="s">
        <v>29</v>
      </c>
      <c r="B5" s="21" t="s">
        <v>320</v>
      </c>
      <c r="C5" s="31"/>
    </row>
    <row r="6" spans="1:4">
      <c r="A6" s="26" t="s">
        <v>29</v>
      </c>
      <c r="B6" s="21" t="s">
        <v>41</v>
      </c>
      <c r="C6" s="32"/>
    </row>
    <row r="7" spans="1:4">
      <c r="A7" s="26" t="s">
        <v>29</v>
      </c>
      <c r="B7" s="21" t="s">
        <v>44</v>
      </c>
      <c r="C7" s="31"/>
    </row>
    <row r="8" spans="1:4">
      <c r="A8" s="93" t="s">
        <v>283</v>
      </c>
      <c r="B8" s="6" t="s">
        <v>46</v>
      </c>
      <c r="C8" s="29"/>
    </row>
    <row r="9" spans="1:4">
      <c r="A9" s="26" t="s">
        <v>29</v>
      </c>
      <c r="B9" s="6" t="s">
        <v>48</v>
      </c>
      <c r="C9" s="29"/>
    </row>
    <row r="10" spans="1:4">
      <c r="A10" s="26" t="s">
        <v>29</v>
      </c>
      <c r="B10" s="33" t="s">
        <v>234</v>
      </c>
      <c r="C10" s="34"/>
    </row>
    <row r="11" spans="1:4">
      <c r="A11" s="26" t="s">
        <v>29</v>
      </c>
      <c r="B11" s="21" t="s">
        <v>56</v>
      </c>
      <c r="C11" s="35"/>
      <c r="D11" s="36"/>
    </row>
    <row r="12" spans="1:4">
      <c r="A12" s="26" t="s">
        <v>29</v>
      </c>
      <c r="B12" s="6" t="s">
        <v>58</v>
      </c>
      <c r="C12" s="37"/>
      <c r="D12" s="36"/>
    </row>
    <row r="13" spans="1:4" ht="21.4" hidden="1" customHeight="1">
      <c r="A13" s="26" t="s">
        <v>29</v>
      </c>
      <c r="B13" s="21"/>
      <c r="C13" s="31"/>
    </row>
    <row r="14" spans="1:4" ht="21.4" hidden="1" customHeight="1">
      <c r="A14" s="26" t="s">
        <v>29</v>
      </c>
      <c r="B14" s="6"/>
      <c r="C14" s="29"/>
    </row>
    <row r="15" spans="1:4" hidden="1">
      <c r="A15" s="26" t="s">
        <v>29</v>
      </c>
      <c r="B15" s="6"/>
      <c r="C15" s="29"/>
    </row>
    <row r="16" spans="1:4">
      <c r="A16" s="26" t="s">
        <v>29</v>
      </c>
      <c r="B16" s="21" t="s">
        <v>67</v>
      </c>
      <c r="C16" s="31"/>
    </row>
    <row r="17" spans="1:5" ht="14.25" thickBot="1">
      <c r="A17" s="26" t="s">
        <v>29</v>
      </c>
      <c r="B17" s="160" t="s">
        <v>69</v>
      </c>
      <c r="C17" s="38"/>
      <c r="D17" s="39" t="s">
        <v>70</v>
      </c>
      <c r="E17" s="40" t="s">
        <v>71</v>
      </c>
    </row>
    <row r="18" spans="1:5" ht="14.25" thickBot="1">
      <c r="A18" s="26" t="s">
        <v>29</v>
      </c>
      <c r="B18" s="161"/>
      <c r="C18" s="38"/>
      <c r="D18" s="41" t="s">
        <v>235</v>
      </c>
      <c r="E18" s="40" t="s">
        <v>71</v>
      </c>
    </row>
    <row r="19" spans="1:5" ht="14.25" thickBot="1">
      <c r="A19" s="26" t="s">
        <v>29</v>
      </c>
      <c r="B19" s="161"/>
      <c r="C19" s="38"/>
      <c r="D19" s="41" t="s">
        <v>236</v>
      </c>
      <c r="E19" s="40" t="s">
        <v>71</v>
      </c>
    </row>
    <row r="20" spans="1:5" ht="14.25" thickBot="1">
      <c r="B20" s="161"/>
      <c r="C20" s="38"/>
      <c r="D20" s="41" t="s">
        <v>76</v>
      </c>
      <c r="E20" s="40" t="s">
        <v>71</v>
      </c>
    </row>
    <row r="21" spans="1:5" ht="14.25" thickBot="1">
      <c r="A21" s="26" t="s">
        <v>29</v>
      </c>
      <c r="B21" s="161"/>
      <c r="C21" s="38"/>
      <c r="D21" s="41" t="s">
        <v>78</v>
      </c>
      <c r="E21" s="40" t="s">
        <v>71</v>
      </c>
    </row>
    <row r="22" spans="1:5" ht="14.25" thickBot="1">
      <c r="A22" s="26" t="s">
        <v>29</v>
      </c>
      <c r="B22" s="161"/>
      <c r="C22" s="38"/>
      <c r="D22" s="41" t="s">
        <v>80</v>
      </c>
      <c r="E22" s="40" t="s">
        <v>71</v>
      </c>
    </row>
    <row r="23" spans="1:5" ht="14.25" thickBot="1">
      <c r="A23" s="26" t="s">
        <v>29</v>
      </c>
      <c r="B23" s="161"/>
      <c r="C23" s="38"/>
      <c r="D23" s="41" t="s">
        <v>82</v>
      </c>
      <c r="E23" s="40" t="s">
        <v>71</v>
      </c>
    </row>
    <row r="24" spans="1:5" ht="14.25" thickBot="1">
      <c r="A24" s="26" t="s">
        <v>29</v>
      </c>
      <c r="B24" s="161"/>
      <c r="C24" s="38"/>
      <c r="D24" s="41" t="s">
        <v>84</v>
      </c>
      <c r="E24" s="40" t="s">
        <v>71</v>
      </c>
    </row>
    <row r="25" spans="1:5" ht="14.25" thickBot="1">
      <c r="A25" s="26" t="s">
        <v>29</v>
      </c>
      <c r="B25" s="161"/>
      <c r="C25" s="38"/>
      <c r="D25" s="41" t="s">
        <v>86</v>
      </c>
      <c r="E25" s="40" t="s">
        <v>71</v>
      </c>
    </row>
    <row r="26" spans="1:5" ht="14.25" thickBot="1">
      <c r="A26" s="26" t="s">
        <v>29</v>
      </c>
      <c r="B26" s="161"/>
      <c r="C26" s="38"/>
      <c r="D26" s="41" t="s">
        <v>237</v>
      </c>
      <c r="E26" s="40" t="s">
        <v>71</v>
      </c>
    </row>
    <row r="27" spans="1:5" ht="14.25" thickBot="1">
      <c r="A27" s="26" t="s">
        <v>29</v>
      </c>
      <c r="B27" s="161"/>
      <c r="C27" s="38"/>
      <c r="D27" s="41" t="s">
        <v>90</v>
      </c>
      <c r="E27" s="40" t="s">
        <v>71</v>
      </c>
    </row>
    <row r="28" spans="1:5" ht="14.25" thickBot="1">
      <c r="A28" s="93" t="s">
        <v>283</v>
      </c>
      <c r="B28" s="161"/>
      <c r="C28" s="38"/>
      <c r="D28" s="41" t="s">
        <v>92</v>
      </c>
      <c r="E28" s="40" t="s">
        <v>71</v>
      </c>
    </row>
    <row r="29" spans="1:5" ht="14.25" thickBot="1">
      <c r="A29" s="26" t="s">
        <v>29</v>
      </c>
      <c r="B29" s="161"/>
      <c r="C29" s="38"/>
      <c r="D29" s="41" t="s">
        <v>94</v>
      </c>
      <c r="E29" s="40" t="s">
        <v>71</v>
      </c>
    </row>
    <row r="30" spans="1:5" ht="27.75" thickBot="1">
      <c r="A30" s="26" t="s">
        <v>29</v>
      </c>
      <c r="B30" s="161"/>
      <c r="C30" s="38"/>
      <c r="D30" s="41" t="s">
        <v>238</v>
      </c>
      <c r="E30" s="40" t="s">
        <v>71</v>
      </c>
    </row>
    <row r="31" spans="1:5" ht="14.25" thickBot="1">
      <c r="A31" s="26" t="s">
        <v>29</v>
      </c>
      <c r="B31" s="161"/>
      <c r="C31" s="38"/>
      <c r="D31" s="106"/>
      <c r="E31" s="43" t="s">
        <v>97</v>
      </c>
    </row>
    <row r="32" spans="1:5" ht="14.25" thickBot="1">
      <c r="A32" s="26" t="s">
        <v>29</v>
      </c>
      <c r="B32" s="161"/>
      <c r="C32" s="38"/>
      <c r="D32" s="106"/>
      <c r="E32" s="43" t="s">
        <v>97</v>
      </c>
    </row>
    <row r="33" spans="1:5" ht="14.25" thickBot="1">
      <c r="A33" s="26" t="s">
        <v>29</v>
      </c>
      <c r="B33" s="161"/>
      <c r="C33" s="38"/>
      <c r="D33" s="106"/>
      <c r="E33" s="43" t="s">
        <v>97</v>
      </c>
    </row>
    <row r="34" spans="1:5">
      <c r="A34" s="26" t="s">
        <v>29</v>
      </c>
      <c r="B34" s="162"/>
      <c r="C34" s="38"/>
      <c r="D34" s="42"/>
      <c r="E34" s="43" t="s">
        <v>97</v>
      </c>
    </row>
    <row r="35" spans="1:5">
      <c r="A35" s="26" t="s">
        <v>29</v>
      </c>
      <c r="B35" s="33" t="s">
        <v>100</v>
      </c>
      <c r="C35" s="44"/>
    </row>
    <row r="36" spans="1:5">
      <c r="A36" s="26" t="s">
        <v>29</v>
      </c>
      <c r="B36" s="21" t="s">
        <v>102</v>
      </c>
      <c r="C36" s="29"/>
    </row>
    <row r="37" spans="1:5">
      <c r="A37" s="26" t="s">
        <v>29</v>
      </c>
      <c r="B37" s="21" t="s">
        <v>104</v>
      </c>
      <c r="C37" s="29"/>
    </row>
    <row r="38" spans="1:5">
      <c r="A38" s="26" t="s">
        <v>29</v>
      </c>
      <c r="B38" s="6" t="s">
        <v>106</v>
      </c>
      <c r="C38" s="45"/>
    </row>
    <row r="39" spans="1:5">
      <c r="A39" s="26" t="s">
        <v>29</v>
      </c>
      <c r="B39" s="33" t="s">
        <v>108</v>
      </c>
      <c r="C39" s="44"/>
    </row>
    <row r="40" spans="1:5">
      <c r="A40" s="26" t="s">
        <v>29</v>
      </c>
      <c r="B40" s="21" t="s">
        <v>239</v>
      </c>
      <c r="C40" s="29"/>
    </row>
    <row r="41" spans="1:5">
      <c r="A41" s="26" t="s">
        <v>29</v>
      </c>
      <c r="B41" s="21" t="s">
        <v>104</v>
      </c>
      <c r="C41" s="46"/>
    </row>
    <row r="42" spans="1:5">
      <c r="A42" s="26" t="s">
        <v>29</v>
      </c>
      <c r="B42" s="6" t="s">
        <v>106</v>
      </c>
      <c r="C42" s="45"/>
    </row>
    <row r="43" spans="1:5">
      <c r="A43" s="26" t="s">
        <v>29</v>
      </c>
      <c r="B43" s="21" t="s">
        <v>314</v>
      </c>
      <c r="C43" s="47"/>
    </row>
    <row r="44" spans="1:5">
      <c r="A44" s="26" t="s">
        <v>29</v>
      </c>
      <c r="B44" s="48" t="s">
        <v>113</v>
      </c>
      <c r="C44" s="29"/>
    </row>
    <row r="45" spans="1:5">
      <c r="A45" s="26" t="s">
        <v>29</v>
      </c>
      <c r="B45" s="163" t="s">
        <v>313</v>
      </c>
      <c r="C45" s="47"/>
      <c r="D45" s="43" t="s">
        <v>318</v>
      </c>
    </row>
    <row r="46" spans="1:5">
      <c r="A46" s="26" t="s">
        <v>29</v>
      </c>
      <c r="B46" s="164"/>
      <c r="C46" s="29"/>
    </row>
    <row r="47" spans="1:5">
      <c r="A47" s="26" t="s">
        <v>29</v>
      </c>
      <c r="B47" s="164"/>
      <c r="C47" s="29"/>
    </row>
    <row r="48" spans="1:5">
      <c r="A48" s="26" t="s">
        <v>29</v>
      </c>
      <c r="B48" s="164"/>
      <c r="C48" s="29"/>
    </row>
    <row r="49" spans="1:3">
      <c r="A49" s="26" t="s">
        <v>29</v>
      </c>
      <c r="B49" s="164"/>
      <c r="C49" s="29"/>
    </row>
    <row r="50" spans="1:3">
      <c r="A50" s="26" t="s">
        <v>29</v>
      </c>
      <c r="B50" s="164"/>
      <c r="C50" s="29"/>
    </row>
    <row r="51" spans="1:3">
      <c r="A51" s="93" t="s">
        <v>283</v>
      </c>
      <c r="B51" s="164"/>
      <c r="C51" s="29"/>
    </row>
    <row r="52" spans="1:3">
      <c r="A52" s="26" t="s">
        <v>29</v>
      </c>
      <c r="B52" s="164"/>
      <c r="C52" s="29"/>
    </row>
    <row r="53" spans="1:3">
      <c r="A53" s="26" t="s">
        <v>29</v>
      </c>
      <c r="B53" s="164"/>
      <c r="C53" s="29"/>
    </row>
    <row r="54" spans="1:3">
      <c r="A54" s="26" t="s">
        <v>29</v>
      </c>
      <c r="B54" s="164"/>
      <c r="C54" s="29"/>
    </row>
    <row r="55" spans="1:3">
      <c r="A55" s="26" t="s">
        <v>29</v>
      </c>
      <c r="B55" s="164"/>
      <c r="C55" s="29"/>
    </row>
    <row r="56" spans="1:3">
      <c r="A56" s="26" t="s">
        <v>29</v>
      </c>
      <c r="B56" s="164"/>
      <c r="C56" s="29"/>
    </row>
    <row r="57" spans="1:3">
      <c r="A57" s="26" t="s">
        <v>29</v>
      </c>
      <c r="B57" s="164"/>
      <c r="C57" s="29"/>
    </row>
    <row r="58" spans="1:3">
      <c r="A58" s="26" t="s">
        <v>29</v>
      </c>
      <c r="B58" s="164"/>
      <c r="C58" s="29"/>
    </row>
    <row r="59" spans="1:3">
      <c r="A59" s="26" t="s">
        <v>29</v>
      </c>
      <c r="B59" s="164"/>
      <c r="C59" s="29"/>
    </row>
    <row r="60" spans="1:3">
      <c r="A60" s="26" t="s">
        <v>29</v>
      </c>
      <c r="B60" s="164"/>
      <c r="C60" s="29"/>
    </row>
    <row r="61" spans="1:3">
      <c r="A61" s="26" t="s">
        <v>29</v>
      </c>
      <c r="B61" s="164"/>
      <c r="C61" s="29"/>
    </row>
    <row r="62" spans="1:3">
      <c r="A62" s="26" t="s">
        <v>29</v>
      </c>
      <c r="B62" s="164"/>
      <c r="C62" s="29"/>
    </row>
    <row r="63" spans="1:3">
      <c r="A63" s="26" t="s">
        <v>29</v>
      </c>
      <c r="B63" s="164"/>
      <c r="C63" s="29"/>
    </row>
    <row r="64" spans="1:3">
      <c r="A64" s="26" t="s">
        <v>29</v>
      </c>
      <c r="B64" s="164"/>
      <c r="C64" s="29"/>
    </row>
    <row r="65" spans="1:3">
      <c r="A65" s="26" t="s">
        <v>29</v>
      </c>
      <c r="B65" s="164"/>
      <c r="C65" s="29"/>
    </row>
    <row r="66" spans="1:3">
      <c r="A66" s="26" t="s">
        <v>29</v>
      </c>
      <c r="B66" s="164"/>
      <c r="C66" s="29"/>
    </row>
    <row r="67" spans="1:3">
      <c r="A67" s="26" t="s">
        <v>29</v>
      </c>
      <c r="B67" s="164"/>
      <c r="C67" s="29"/>
    </row>
    <row r="68" spans="1:3">
      <c r="A68" s="26" t="s">
        <v>29</v>
      </c>
      <c r="B68" s="164"/>
      <c r="C68" s="29"/>
    </row>
    <row r="69" spans="1:3">
      <c r="A69" s="26" t="s">
        <v>29</v>
      </c>
      <c r="B69" s="164"/>
      <c r="C69" s="29"/>
    </row>
    <row r="70" spans="1:3">
      <c r="A70" s="26" t="s">
        <v>29</v>
      </c>
      <c r="B70" s="164"/>
      <c r="C70" s="29"/>
    </row>
    <row r="71" spans="1:3">
      <c r="A71" s="93" t="s">
        <v>283</v>
      </c>
      <c r="B71" s="164"/>
      <c r="C71" s="29"/>
    </row>
    <row r="72" spans="1:3">
      <c r="A72" s="26" t="s">
        <v>29</v>
      </c>
      <c r="B72" s="164"/>
      <c r="C72" s="29"/>
    </row>
    <row r="73" spans="1:3">
      <c r="A73" s="26" t="s">
        <v>29</v>
      </c>
      <c r="B73" s="164"/>
      <c r="C73" s="29"/>
    </row>
    <row r="74" spans="1:3">
      <c r="A74" s="26" t="s">
        <v>29</v>
      </c>
      <c r="B74" s="164"/>
      <c r="C74" s="29"/>
    </row>
    <row r="75" spans="1:3">
      <c r="A75" s="26" t="s">
        <v>29</v>
      </c>
      <c r="B75" s="165"/>
      <c r="C75" s="29"/>
    </row>
    <row r="76" spans="1:3">
      <c r="A76" s="26" t="s">
        <v>29</v>
      </c>
      <c r="B76" s="49" t="s">
        <v>240</v>
      </c>
      <c r="C76" s="31"/>
    </row>
    <row r="77" spans="1:3" ht="25.5">
      <c r="A77" s="26" t="s">
        <v>29</v>
      </c>
      <c r="B77" s="49" t="s">
        <v>241</v>
      </c>
      <c r="C77" s="31"/>
    </row>
    <row r="78" spans="1:3">
      <c r="A78" s="26" t="s">
        <v>29</v>
      </c>
      <c r="B78" s="49" t="s">
        <v>242</v>
      </c>
      <c r="C78" s="29"/>
    </row>
    <row r="79" spans="1:3">
      <c r="A79" s="26" t="s">
        <v>29</v>
      </c>
      <c r="B79" s="49" t="s">
        <v>243</v>
      </c>
      <c r="C79" s="45"/>
    </row>
    <row r="80" spans="1:3">
      <c r="A80" s="92" t="s">
        <v>308</v>
      </c>
      <c r="B80" s="6" t="s">
        <v>117</v>
      </c>
      <c r="C80" s="28"/>
    </row>
    <row r="81" spans="1:3">
      <c r="A81" s="92" t="s">
        <v>308</v>
      </c>
      <c r="B81" s="6" t="s">
        <v>33</v>
      </c>
      <c r="C81" s="102"/>
    </row>
    <row r="82" spans="1:3">
      <c r="A82" s="92" t="s">
        <v>308</v>
      </c>
      <c r="B82" s="6" t="s">
        <v>118</v>
      </c>
      <c r="C82" s="95"/>
    </row>
    <row r="83" spans="1:3">
      <c r="A83" s="92" t="s">
        <v>308</v>
      </c>
      <c r="B83" s="6" t="s">
        <v>123</v>
      </c>
      <c r="C83" s="95"/>
    </row>
    <row r="84" spans="1:3">
      <c r="A84" s="92" t="s">
        <v>308</v>
      </c>
      <c r="B84" s="6" t="s">
        <v>124</v>
      </c>
      <c r="C84" s="95"/>
    </row>
    <row r="85" spans="1:3">
      <c r="A85" s="92" t="s">
        <v>308</v>
      </c>
      <c r="B85" s="6" t="s">
        <v>125</v>
      </c>
      <c r="C85" s="95"/>
    </row>
    <row r="86" spans="1:3">
      <c r="A86" s="92" t="s">
        <v>308</v>
      </c>
      <c r="B86" s="6" t="s">
        <v>126</v>
      </c>
      <c r="C86" s="95"/>
    </row>
    <row r="87" spans="1:3">
      <c r="A87" s="92" t="s">
        <v>308</v>
      </c>
      <c r="B87" s="98" t="s">
        <v>296</v>
      </c>
      <c r="C87" s="95"/>
    </row>
    <row r="88" spans="1:3">
      <c r="A88" s="92" t="s">
        <v>308</v>
      </c>
      <c r="B88" s="98" t="s">
        <v>297</v>
      </c>
      <c r="C88" s="95"/>
    </row>
    <row r="89" spans="1:3">
      <c r="A89" s="92" t="s">
        <v>308</v>
      </c>
      <c r="B89" s="98" t="s">
        <v>298</v>
      </c>
      <c r="C89" s="95"/>
    </row>
    <row r="90" spans="1:3">
      <c r="A90" s="92" t="s">
        <v>308</v>
      </c>
      <c r="B90" s="98" t="s">
        <v>299</v>
      </c>
      <c r="C90" s="95"/>
    </row>
    <row r="91" spans="1:3">
      <c r="A91" s="92" t="s">
        <v>308</v>
      </c>
      <c r="B91" s="98" t="s">
        <v>300</v>
      </c>
      <c r="C91" s="95"/>
    </row>
    <row r="92" spans="1:3">
      <c r="A92" s="92" t="s">
        <v>308</v>
      </c>
      <c r="B92" s="98" t="s">
        <v>301</v>
      </c>
      <c r="C92" s="95"/>
    </row>
    <row r="93" spans="1:3">
      <c r="A93" s="92" t="s">
        <v>308</v>
      </c>
      <c r="B93" s="98" t="s">
        <v>302</v>
      </c>
      <c r="C93" s="95"/>
    </row>
    <row r="94" spans="1:3">
      <c r="A94" s="92" t="s">
        <v>308</v>
      </c>
      <c r="B94" s="100" t="s">
        <v>303</v>
      </c>
      <c r="C94" s="95"/>
    </row>
    <row r="95" spans="1:3">
      <c r="A95" s="92" t="s">
        <v>308</v>
      </c>
      <c r="B95" s="100" t="s">
        <v>304</v>
      </c>
      <c r="C95" s="95"/>
    </row>
    <row r="96" spans="1:3">
      <c r="A96" s="92" t="s">
        <v>308</v>
      </c>
      <c r="B96" s="87" t="s">
        <v>127</v>
      </c>
      <c r="C96" s="95"/>
    </row>
    <row r="97" spans="1:3">
      <c r="A97" s="92" t="s">
        <v>308</v>
      </c>
      <c r="B97" s="103" t="s">
        <v>310</v>
      </c>
      <c r="C97" s="95"/>
    </row>
    <row r="98" spans="1:3">
      <c r="A98" s="92" t="s">
        <v>308</v>
      </c>
      <c r="B98" s="103" t="s">
        <v>311</v>
      </c>
      <c r="C98" s="95"/>
    </row>
    <row r="99" spans="1:3">
      <c r="A99" s="92" t="s">
        <v>308</v>
      </c>
      <c r="B99" s="103" t="s">
        <v>312</v>
      </c>
      <c r="C99" s="37"/>
    </row>
    <row r="100" spans="1:3">
      <c r="A100" s="92" t="s">
        <v>308</v>
      </c>
      <c r="B100" s="96" t="s">
        <v>100</v>
      </c>
      <c r="C100" s="54"/>
    </row>
    <row r="101" spans="1:3">
      <c r="A101" s="92" t="s">
        <v>308</v>
      </c>
      <c r="B101" s="96" t="s">
        <v>102</v>
      </c>
      <c r="C101" s="54"/>
    </row>
    <row r="102" spans="1:3">
      <c r="A102" s="92" t="s">
        <v>308</v>
      </c>
      <c r="B102" s="96" t="s">
        <v>104</v>
      </c>
      <c r="C102" s="54"/>
    </row>
    <row r="103" spans="1:3">
      <c r="A103" s="92" t="s">
        <v>308</v>
      </c>
      <c r="B103" s="6" t="s">
        <v>106</v>
      </c>
      <c r="C103" s="54"/>
    </row>
    <row r="104" spans="1:3">
      <c r="A104" s="92" t="s">
        <v>308</v>
      </c>
      <c r="B104" s="96" t="s">
        <v>108</v>
      </c>
      <c r="C104" s="54"/>
    </row>
    <row r="105" spans="1:3">
      <c r="A105" s="92" t="s">
        <v>308</v>
      </c>
      <c r="B105" s="96" t="s">
        <v>110</v>
      </c>
      <c r="C105" s="54"/>
    </row>
    <row r="106" spans="1:3">
      <c r="A106" s="92" t="s">
        <v>308</v>
      </c>
      <c r="B106" s="96" t="s">
        <v>104</v>
      </c>
      <c r="C106" s="54"/>
    </row>
    <row r="107" spans="1:3">
      <c r="A107" s="92" t="s">
        <v>308</v>
      </c>
      <c r="B107" s="86" t="s">
        <v>106</v>
      </c>
      <c r="C107" s="54"/>
    </row>
    <row r="108" spans="1:3">
      <c r="A108" s="92" t="s">
        <v>308</v>
      </c>
      <c r="B108" s="6" t="s">
        <v>120</v>
      </c>
      <c r="C108" s="95"/>
    </row>
    <row r="109" spans="1:3" ht="13.5" customHeight="1">
      <c r="A109" s="92" t="s">
        <v>308</v>
      </c>
      <c r="B109" s="144" t="s">
        <v>121</v>
      </c>
      <c r="C109" s="95"/>
    </row>
    <row r="110" spans="1:3">
      <c r="A110" s="92" t="s">
        <v>308</v>
      </c>
      <c r="B110" s="145"/>
      <c r="C110" s="95"/>
    </row>
    <row r="111" spans="1:3" ht="13.5" customHeight="1">
      <c r="A111" s="92" t="s">
        <v>308</v>
      </c>
      <c r="B111" s="144" t="s">
        <v>122</v>
      </c>
      <c r="C111" s="95"/>
    </row>
    <row r="112" spans="1:3">
      <c r="A112" s="92" t="s">
        <v>308</v>
      </c>
      <c r="B112" s="145"/>
      <c r="C112" s="95"/>
    </row>
    <row r="113" spans="1:3" hidden="1">
      <c r="A113" s="92" t="s">
        <v>308</v>
      </c>
      <c r="B113" s="87" t="s">
        <v>127</v>
      </c>
      <c r="C113" s="95"/>
    </row>
    <row r="114" spans="1:3">
      <c r="A114" s="92" t="s">
        <v>308</v>
      </c>
      <c r="B114" s="87" t="s">
        <v>128</v>
      </c>
      <c r="C114" s="95"/>
    </row>
    <row r="115" spans="1:3">
      <c r="A115" s="92" t="s">
        <v>308</v>
      </c>
      <c r="B115" s="87" t="s">
        <v>129</v>
      </c>
      <c r="C115" s="95"/>
    </row>
    <row r="204" spans="3:3">
      <c r="C204" s="27" t="s">
        <v>130</v>
      </c>
    </row>
    <row r="205" spans="3:3">
      <c r="C205" s="27" t="s">
        <v>131</v>
      </c>
    </row>
    <row r="206" spans="3:3">
      <c r="C206" s="27" t="s">
        <v>132</v>
      </c>
    </row>
    <row r="207" spans="3:3">
      <c r="C207" s="27" t="s">
        <v>133</v>
      </c>
    </row>
    <row r="208" spans="3:3">
      <c r="C208" s="50" t="s">
        <v>134</v>
      </c>
    </row>
    <row r="209" spans="3:3">
      <c r="C209" s="50" t="s">
        <v>135</v>
      </c>
    </row>
    <row r="210" spans="3:3">
      <c r="C210" s="27" t="s">
        <v>136</v>
      </c>
    </row>
    <row r="211" spans="3:3">
      <c r="C211" s="27" t="s">
        <v>137</v>
      </c>
    </row>
    <row r="212" spans="3:3">
      <c r="C212" s="27" t="s">
        <v>138</v>
      </c>
    </row>
    <row r="213" spans="3:3">
      <c r="C213" s="27" t="s">
        <v>139</v>
      </c>
    </row>
    <row r="214" spans="3:3">
      <c r="C214" s="50" t="s">
        <v>140</v>
      </c>
    </row>
    <row r="215" spans="3:3">
      <c r="C215" s="50" t="s">
        <v>141</v>
      </c>
    </row>
  </sheetData>
  <mergeCells count="4">
    <mergeCell ref="B17:B34"/>
    <mergeCell ref="B45:B75"/>
    <mergeCell ref="B109:B110"/>
    <mergeCell ref="B111:B112"/>
  </mergeCells>
  <phoneticPr fontId="31" type="noConversion"/>
  <dataValidations count="10">
    <dataValidation type="list" allowBlank="1" showInputMessage="1" showErrorMessage="1" sqref="C16">
      <formula1>"可行性调查,征求参加与否意见,试验合同洽谈"</formula1>
    </dataValidation>
    <dataValidation type="list" allowBlank="1" showInputMessage="1" showErrorMessage="1" sqref="C5">
      <formula1>"第二类,第三类"</formula1>
    </dataValidation>
    <dataValidation type="list" allowBlank="1" showInputMessage="1" showErrorMessage="1" sqref="C13">
      <formula1>"无,有，暂未取得,有，已取得,不适用"</formula1>
    </dataValidation>
    <dataValidation type="list" allowBlank="1" showInputMessage="1" showErrorMessage="1" sqref="C7">
      <formula1>$C$204:$C$218</formula1>
    </dataValidation>
    <dataValidation type="list" allowBlank="1" showInputMessage="1" showErrorMessage="1" sqref="C76:C77">
      <formula1>"是,否"</formula1>
    </dataValidation>
    <dataValidation type="list" allowBlank="1" showInputMessage="1" showErrorMessage="1" sqref="C10">
      <formula1>"临床试用,临床验证"</formula1>
    </dataValidation>
    <dataValidation type="list" allowBlank="1" showInputMessage="1" showErrorMessage="1" sqref="C98">
      <formula1>"主动,伦理委员会,监管部门"</formula1>
    </dataValidation>
    <dataValidation type="list" allowBlank="1" showInputMessage="1" showErrorMessage="1" sqref="C111">
      <formula1>"分中心小结表,总结报告  ,"</formula1>
    </dataValidation>
    <dataValidation type="list" allowBlank="1" showInputMessage="1" showErrorMessage="1" sqref="C109">
      <formula1>"分中心小结表,总结报告"</formula1>
    </dataValidation>
    <dataValidation type="list" allowBlank="1" showInputMessage="1" showErrorMessage="1" sqref="C97">
      <formula1>"否,暂停/终止"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6"/>
  <sheetViews>
    <sheetView view="pageLayout" topLeftCell="A29" workbookViewId="0">
      <selection activeCell="B21" sqref="B21"/>
    </sheetView>
  </sheetViews>
  <sheetFormatPr defaultColWidth="8.75" defaultRowHeight="21.4" customHeight="1"/>
  <cols>
    <col min="1" max="1" width="12.75" customWidth="1"/>
    <col min="2" max="2" width="75.625" customWidth="1"/>
    <col min="3" max="3" width="84.5" customWidth="1"/>
  </cols>
  <sheetData>
    <row r="1" spans="1:3" ht="32.65" customHeight="1">
      <c r="A1" s="166" t="s">
        <v>244</v>
      </c>
      <c r="B1" s="166"/>
      <c r="C1" t="s">
        <v>245</v>
      </c>
    </row>
    <row r="2" spans="1:3" ht="20.65" customHeight="1">
      <c r="A2" s="167" t="str">
        <f>药物机构立项及结题信息填写!B2&amp;TEXT(药物机构立项及结题信息填写!C2,"YYYY年M月D日")&amp;"            "&amp;药物机构立项及结题信息填写!B3&amp;药物机构立项及结题信息填写!C3&amp;"         "&amp;"申请编号：20   年第（  ）号 "</f>
        <v xml:space="preserve">申请日期：1900年1月0日            申请人：         申请编号：20   年第（  ）号 </v>
      </c>
      <c r="B2" s="167"/>
      <c r="C2" t="s">
        <v>246</v>
      </c>
    </row>
    <row r="3" spans="1:3" ht="20.65" customHeight="1">
      <c r="A3" s="158" t="s">
        <v>247</v>
      </c>
      <c r="B3" s="6" t="str">
        <f>药物机构立项及结题信息填写!B4&amp;药物机构立项及结题信息填写!C4&amp;"      "&amp;药物机构立项及结题信息填写!B5&amp;药物机构立项及结题信息填写!C5</f>
        <v>CDE登记号：      CDE受理号：</v>
      </c>
      <c r="C3" t="s">
        <v>248</v>
      </c>
    </row>
    <row r="4" spans="1:3" ht="20.65" customHeight="1">
      <c r="A4" s="158"/>
      <c r="B4" s="6" t="str">
        <f>药物机构立项及结题信息填写!B6&amp;药物机构立项及结题信息填写!C6</f>
        <v>试验药物名称：</v>
      </c>
    </row>
    <row r="5" spans="1:3" ht="20.65" customHeight="1">
      <c r="A5" s="158"/>
      <c r="B5" s="6" t="str">
        <f>"新药分类:  "&amp;药物机构立项及结题信息填写!C7&amp;"    "&amp;药物机构立项及结题信息填写!C8&amp;"   "&amp;药物机构立项及结题信息填写!C9</f>
        <v xml:space="preserve">新药分类:         </v>
      </c>
      <c r="C5" t="s">
        <v>249</v>
      </c>
    </row>
    <row r="6" spans="1:3" ht="35.65" customHeight="1">
      <c r="A6" s="158"/>
      <c r="B6" s="8" t="str">
        <f>药物机构立项及结题信息填写!B10&amp;药物机构立项及结题信息填写!C10&amp;"    "&amp;药物机构立项及结题信息填写!B11&amp;药物机构立项及结题信息填写!C11</f>
        <v>试验题目：     试验方案编号：</v>
      </c>
    </row>
    <row r="7" spans="1:3" ht="51" customHeight="1">
      <c r="A7" s="158"/>
      <c r="B7" s="8" t="str">
        <f>药物机构立项及结题信息填写!B12&amp;药物机构立项及结题信息填写!C12&amp;"        "&amp;药物机构立项及结题信息填写!B13&amp;药物机构立项及结题信息填写!C13&amp;"           "&amp;药物机构立项及结题信息填写!B14&amp;药物机构立项及结题信息填写!C14&amp;"                             "&amp;药物机构立项及结题信息填写!B15&amp;药物机构立项及结题信息填写!C15&amp;"             "&amp;药物机构立项及结题信息填写!B16&amp;药物机构立项及结题信息填写!C16</f>
        <v>适应症：        预计总例数：           预计承担例数：                             是否多中心试验：             是否国际多中心试验：</v>
      </c>
    </row>
    <row r="8" spans="1:3" ht="20.65" customHeight="1">
      <c r="A8" s="158"/>
      <c r="B8" s="6" t="str">
        <f>药物机构立项及结题信息填写!B17&amp;药物机构立项及结题信息填写!C17</f>
        <v>试验分期：</v>
      </c>
    </row>
    <row r="9" spans="1:3" ht="20.65" customHeight="1">
      <c r="A9" s="158"/>
      <c r="B9" s="6" t="str">
        <f>药物机构立项及结题信息填写!B18&amp;药物机构立项及结题信息填写!C18&amp;"      "&amp;药物机构立项及结题信息填写!B19&amp;药物机构立项及结题信息填写!C19</f>
        <v>试验分类：      试验设计类型：</v>
      </c>
    </row>
    <row r="10" spans="1:3" ht="20.65" customHeight="1">
      <c r="A10" s="158"/>
      <c r="B10" s="6" t="str">
        <f>药物机构立项及结题信息填写!B20&amp;药物机构立项及结题信息填写!C20&amp;"         "&amp;药物机构立项及结题信息填写!B21&amp;药物机构立项及结题信息填写!C21</f>
        <v>是否随机化：         盲法：</v>
      </c>
    </row>
    <row r="11" spans="1:3" ht="20.65" customHeight="1">
      <c r="A11" s="158"/>
      <c r="B11" s="6" t="str">
        <f>药物机构立项及结题信息填写!B22&amp;药物机构立项及结题信息填写!C22</f>
        <v>试验药物用法：</v>
      </c>
    </row>
    <row r="12" spans="1:3" ht="20.65" customHeight="1">
      <c r="A12" s="158"/>
      <c r="B12" s="6" t="str">
        <f>药物机构立项及结题信息填写!B23&amp;药物机构立项及结题信息填写!C23</f>
        <v>对照药物或安慰剂用法：</v>
      </c>
    </row>
    <row r="13" spans="1:3" ht="20.65" customHeight="1">
      <c r="A13" s="158"/>
      <c r="B13" s="6" t="str">
        <f>药物机构立项及结题信息填写!B24&amp;TEXT(药物机构立项及结题信息填写!C24,"YYYY年M月D日")&amp;"      "&amp;药物机构立项及结题信息填写!B25&amp;TEXT(药物机构立项及结题信息填写!C25,"YYYY年M月D日")</f>
        <v>预计开始时间：1900年1月0日      预计结束时间：1900年1月0日</v>
      </c>
    </row>
    <row r="14" spans="1:3" ht="39" customHeight="1">
      <c r="A14" s="158"/>
      <c r="B14" s="8" t="str">
        <f>药物机构立项及结题信息填写!B26&amp;药物机构立项及结题信息填写!C26&amp;"      "&amp;IF(药物机构立项及结题信息填写!C26="有，已取得",药物机构立项及结题信息填写!B27&amp;药物机构立项及结题信息填写!C27,"  ")&amp;"         "&amp;IF(药物机构立项及结题信息填写!C26="有，已取得",药物机构立项及结题信息填写!B28&amp;TEXT(药物机构立项及结题信息填写!C28,"YYYY年M月D日"),"  ")</f>
        <v xml:space="preserve">国家局批件或试验通知书：                   </v>
      </c>
      <c r="C14" t="str">
        <f>药物机构立项及结题信息填写!B28&amp;TEXT(药物机构立项及结题信息填写!C28,"YYYY年M月D日")</f>
        <v>批件或通知书日期：1900年1月0日</v>
      </c>
    </row>
    <row r="15" spans="1:3" ht="20.65" hidden="1" customHeight="1">
      <c r="A15" s="158"/>
      <c r="B15" s="6" t="str">
        <f>IF(COUNTA(药物机构立项及结题信息填写!C29)=1,MID(药物机构立项及结题信息填写!B29,3,2)&amp;"："&amp;药物机构立项及结题信息填写!C29,"  ")</f>
        <v/>
      </c>
    </row>
    <row r="16" spans="1:3" ht="20.65" customHeight="1">
      <c r="A16" s="158"/>
      <c r="B16" s="6" t="str">
        <f>药物机构立项及结题信息填写!B30&amp;药物机构立项及结题信息填写!C30</f>
        <v>项目进展阶段：</v>
      </c>
    </row>
    <row r="17" spans="1:2" ht="25.15" customHeight="1">
      <c r="A17" s="158" t="s">
        <v>69</v>
      </c>
      <c r="B17" s="98" t="s">
        <v>329</v>
      </c>
    </row>
    <row r="18" spans="1:2" ht="25.15" customHeight="1">
      <c r="A18" s="158"/>
      <c r="B18" s="98" t="s">
        <v>330</v>
      </c>
    </row>
    <row r="19" spans="1:2" ht="25.15" customHeight="1">
      <c r="A19" s="158"/>
      <c r="B19" s="98" t="s">
        <v>294</v>
      </c>
    </row>
    <row r="20" spans="1:2" ht="25.15" customHeight="1">
      <c r="A20" s="158"/>
      <c r="B20" s="98" t="s">
        <v>331</v>
      </c>
    </row>
    <row r="21" spans="1:2" ht="25.15" customHeight="1">
      <c r="A21" s="158"/>
      <c r="B21" s="98" t="s">
        <v>332</v>
      </c>
    </row>
    <row r="22" spans="1:2" ht="25.15" customHeight="1">
      <c r="A22" s="158"/>
      <c r="B22" s="98" t="s">
        <v>333</v>
      </c>
    </row>
    <row r="23" spans="1:2" ht="25.15" customHeight="1">
      <c r="A23" s="158"/>
      <c r="B23" s="98" t="s">
        <v>334</v>
      </c>
    </row>
    <row r="24" spans="1:2" ht="25.15" customHeight="1">
      <c r="A24" s="158"/>
      <c r="B24" s="98" t="s">
        <v>335</v>
      </c>
    </row>
    <row r="25" spans="1:2" ht="25.15" customHeight="1">
      <c r="A25" s="158"/>
      <c r="B25" s="6" t="s">
        <v>88</v>
      </c>
    </row>
    <row r="26" spans="1:2" ht="25.15" customHeight="1">
      <c r="A26" s="158"/>
      <c r="B26" s="6" t="s">
        <v>90</v>
      </c>
    </row>
    <row r="27" spans="1:2" ht="25.15" customHeight="1">
      <c r="A27" s="158"/>
      <c r="B27" s="6" t="s">
        <v>92</v>
      </c>
    </row>
    <row r="28" spans="1:2" ht="25.15" customHeight="1">
      <c r="A28" s="158"/>
      <c r="B28" s="6" t="s">
        <v>94</v>
      </c>
    </row>
    <row r="29" spans="1:2" ht="25.15" customHeight="1">
      <c r="A29" s="158"/>
      <c r="B29" s="6" t="s">
        <v>250</v>
      </c>
    </row>
    <row r="30" spans="1:2" ht="25.15" customHeight="1">
      <c r="A30" s="158"/>
      <c r="B30" s="6" t="str">
        <f>IF(COUNTA(药物机构立项及结题信息填写!C46)=1,药物机构立项及结题信息填写!C46,"  ")</f>
        <v/>
      </c>
    </row>
    <row r="31" spans="1:2" ht="20.65" hidden="1" customHeight="1">
      <c r="A31" s="158"/>
      <c r="B31" s="6" t="str">
        <f>IF(COUNTA(药物机构立项及结题信息填写!C47)=1,药物机构立项及结题信息填写!C47,"  ")</f>
        <v/>
      </c>
    </row>
    <row r="32" spans="1:2" ht="20.65" customHeight="1">
      <c r="A32" s="160" t="s">
        <v>251</v>
      </c>
      <c r="B32" s="98" t="str">
        <f>药物机构立项及结题信息填写!B50&amp;药物机构立项及结题信息填写!C50&amp;"           "&amp;药物机构立项及结题信息填写!B51&amp;药物机构立项及结题信息填写!C51</f>
        <v>申办单位名称：           企业性质：</v>
      </c>
    </row>
    <row r="33" spans="1:2" ht="38.65" customHeight="1">
      <c r="A33" s="161"/>
      <c r="B33" s="8" t="str">
        <f>RIGHT(药物机构立项及结题信息填写!B52,6)&amp;药物机构立项及结题信息填写!C52&amp;"   "&amp;药物机构立项及结题信息填写!B53&amp;药物机构立项及结题信息填写!C53&amp;"  "&amp;药物机构立项及结题信息填写!B54&amp;药物机构立项及结题信息填写!C54</f>
        <v>联系人姓名：   电话：  电子邮箱：</v>
      </c>
    </row>
    <row r="34" spans="1:2" ht="38.65" customHeight="1">
      <c r="A34" s="157"/>
      <c r="B34" s="8" t="str">
        <f>药物机构立项及结题信息填写!B55&amp;药物机构立项及结题信息填写!C55</f>
        <v>联系人邮政地址及邮编：</v>
      </c>
    </row>
    <row r="35" spans="1:2" ht="20.65" customHeight="1">
      <c r="A35" s="168" t="s">
        <v>252</v>
      </c>
      <c r="B35" s="6" t="str">
        <f>药物机构立项及结题信息填写!B56&amp;药物机构立项及结题信息填写!C56&amp;"        "&amp;药物机构立项及结题信息填写!B57&amp;药物机构立项及结题信息填写!C57</f>
        <v>CRO名称：        企业性质：</v>
      </c>
    </row>
    <row r="36" spans="1:2" ht="35.65" customHeight="1">
      <c r="A36" s="169"/>
      <c r="B36" s="8" t="str">
        <f>RIGHT(药物机构立项及结题信息填写!B58,6)&amp;药物机构立项及结题信息填写!C58&amp;"   "&amp;药物机构立项及结题信息填写!B59&amp;药物机构立项及结题信息填写!C59&amp;"   "&amp;药物机构立项及结题信息填写!B60&amp;药物机构立项及结题信息填写!C60</f>
        <v>联系人姓名：   电话：   电子邮箱：</v>
      </c>
    </row>
    <row r="37" spans="1:2" ht="35.65" customHeight="1">
      <c r="A37" s="157"/>
      <c r="B37" s="8" t="str">
        <f>药物机构立项及结题信息填写!B61&amp;药物机构立项及结题信息填写!C61</f>
        <v>联系人邮政地址及邮编：</v>
      </c>
    </row>
    <row r="38" spans="1:2" ht="20.65" customHeight="1">
      <c r="A38" s="158" t="s">
        <v>253</v>
      </c>
      <c r="B38" s="6" t="str">
        <f>药物机构立项及结题信息填写!B62&amp;药物机构立项及结题信息填写!C62&amp;"      "&amp;药物机构立项及结题信息填写!B63&amp;药物机构立项及结题信息填写!C63</f>
        <v>牵头单位名称（所在城市）：      牵头人：</v>
      </c>
    </row>
    <row r="39" spans="1:2" ht="51" customHeight="1">
      <c r="A39" s="158"/>
      <c r="B39" s="8" t="str">
        <f>药物机构立项及结题信息填写!B64&amp;药物机构立项及结题信息填写!C64</f>
        <v xml:space="preserve">其他参加单位（所在城市）及PI名字（全部列上）：  </v>
      </c>
    </row>
    <row r="40" spans="1:2" ht="20.65" hidden="1" customHeight="1">
      <c r="A40" s="158"/>
      <c r="B40" s="9" t="str">
        <f>IF(COUNTA(药物机构立项及结题信息填写!C65)=1,药物机构立项及结题信息填写!C65,"  ")</f>
        <v/>
      </c>
    </row>
    <row r="41" spans="1:2" ht="20.65" hidden="1" customHeight="1">
      <c r="A41" s="158"/>
      <c r="B41" s="9" t="e">
        <f>IF(COUNTA(药物机构立项及结题信息填写!#REF!)=1,药物机构立项及结题信息填写!#REF!,"  ")</f>
        <v>#REF!</v>
      </c>
    </row>
    <row r="42" spans="1:2" ht="20.65" hidden="1" customHeight="1">
      <c r="A42" s="158"/>
      <c r="B42" s="9" t="e">
        <f>IF(COUNTA(药物机构立项及结题信息填写!#REF!)=1,药物机构立项及结题信息填写!#REF!,"  ")</f>
        <v>#REF!</v>
      </c>
    </row>
    <row r="43" spans="1:2" ht="20.65" hidden="1" customHeight="1">
      <c r="A43" s="158"/>
      <c r="B43" s="9" t="e">
        <f>IF(COUNTA(药物机构立项及结题信息填写!#REF!)=1,药物机构立项及结题信息填写!#REF!,"  ")</f>
        <v>#REF!</v>
      </c>
    </row>
    <row r="44" spans="1:2" ht="20.65" hidden="1" customHeight="1">
      <c r="A44" s="158"/>
      <c r="B44" s="9" t="e">
        <f>IF(COUNTA(药物机构立项及结题信息填写!#REF!)=1,药物机构立项及结题信息填写!#REF!,"  ")</f>
        <v>#REF!</v>
      </c>
    </row>
    <row r="45" spans="1:2" ht="20.65" hidden="1" customHeight="1">
      <c r="A45" s="158"/>
      <c r="B45" s="9" t="e">
        <f>IF(COUNTA(药物机构立项及结题信息填写!#REF!)=1,药物机构立项及结题信息填写!#REF!,"  ")</f>
        <v>#REF!</v>
      </c>
    </row>
    <row r="46" spans="1:2" ht="20.65" hidden="1" customHeight="1">
      <c r="A46" s="158"/>
      <c r="B46" s="9" t="e">
        <f>IF(COUNTA(药物机构立项及结题信息填写!#REF!)=1,药物机构立项及结题信息填写!#REF!,"  ")</f>
        <v>#REF!</v>
      </c>
    </row>
    <row r="47" spans="1:2" ht="20.65" hidden="1" customHeight="1">
      <c r="A47" s="158"/>
      <c r="B47" s="9" t="e">
        <f>IF(COUNTA(药物机构立项及结题信息填写!#REF!)=1,药物机构立项及结题信息填写!#REF!,"  ")</f>
        <v>#REF!</v>
      </c>
    </row>
    <row r="48" spans="1:2" ht="20.65" hidden="1" customHeight="1">
      <c r="A48" s="158"/>
      <c r="B48" s="9" t="e">
        <f>IF(COUNTA(药物机构立项及结题信息填写!#REF!)=1,药物机构立项及结题信息填写!#REF!,"  ")</f>
        <v>#REF!</v>
      </c>
    </row>
    <row r="49" spans="1:2" ht="20.65" hidden="1" customHeight="1">
      <c r="A49" s="158"/>
      <c r="B49" s="9" t="e">
        <f>IF(COUNTA(药物机构立项及结题信息填写!#REF!)=1,药物机构立项及结题信息填写!#REF!,"  ")</f>
        <v>#REF!</v>
      </c>
    </row>
    <row r="50" spans="1:2" ht="20.65" hidden="1" customHeight="1">
      <c r="A50" s="158"/>
      <c r="B50" s="9" t="e">
        <f>IF(COUNTA(药物机构立项及结题信息填写!#REF!)=1,药物机构立项及结题信息填写!#REF!,"  ")</f>
        <v>#REF!</v>
      </c>
    </row>
    <row r="51" spans="1:2" ht="20.65" hidden="1" customHeight="1">
      <c r="A51" s="158"/>
      <c r="B51" s="9" t="e">
        <f>IF(COUNTA(药物机构立项及结题信息填写!#REF!)=1,药物机构立项及结题信息填写!#REF!,"  ")</f>
        <v>#REF!</v>
      </c>
    </row>
    <row r="52" spans="1:2" ht="20.65" hidden="1" customHeight="1">
      <c r="A52" s="158"/>
      <c r="B52" s="9" t="e">
        <f>IF(COUNTA(药物机构立项及结题信息填写!#REF!)=1,药物机构立项及结题信息填写!#REF!,"  ")</f>
        <v>#REF!</v>
      </c>
    </row>
    <row r="53" spans="1:2" ht="20.65" hidden="1" customHeight="1">
      <c r="A53" s="158"/>
      <c r="B53" s="9" t="e">
        <f>IF(COUNTA(药物机构立项及结题信息填写!#REF!)=1,药物机构立项及结题信息填写!#REF!,"  ")</f>
        <v>#REF!</v>
      </c>
    </row>
    <row r="54" spans="1:2" ht="20.65" hidden="1" customHeight="1">
      <c r="A54" s="158"/>
      <c r="B54" s="9" t="e">
        <f>IF(COUNTA(药物机构立项及结题信息填写!#REF!)=1,药物机构立项及结题信息填写!#REF!,"  ")</f>
        <v>#REF!</v>
      </c>
    </row>
    <row r="55" spans="1:2" ht="20.65" hidden="1" customHeight="1">
      <c r="A55" s="158"/>
      <c r="B55" s="9" t="e">
        <f>IF(COUNTA(药物机构立项及结题信息填写!#REF!)=1,药物机构立项及结题信息填写!#REF!,"  ")</f>
        <v>#REF!</v>
      </c>
    </row>
    <row r="56" spans="1:2" ht="20.65" hidden="1" customHeight="1">
      <c r="A56" s="158"/>
      <c r="B56" s="9" t="e">
        <f>IF(COUNTA(药物机构立项及结题信息填写!#REF!)=1,药物机构立项及结题信息填写!#REF!,"  ")</f>
        <v>#REF!</v>
      </c>
    </row>
    <row r="57" spans="1:2" ht="20.65" hidden="1" customHeight="1">
      <c r="A57" s="158"/>
      <c r="B57" s="9" t="e">
        <f>IF(COUNTA(药物机构立项及结题信息填写!#REF!)=1,药物机构立项及结题信息填写!#REF!,"  ")</f>
        <v>#REF!</v>
      </c>
    </row>
    <row r="58" spans="1:2" ht="20.65" hidden="1" customHeight="1">
      <c r="A58" s="158"/>
      <c r="B58" s="9" t="e">
        <f>IF(COUNTA(药物机构立项及结题信息填写!#REF!)=1,药物机构立项及结题信息填写!#REF!,"  ")</f>
        <v>#REF!</v>
      </c>
    </row>
    <row r="59" spans="1:2" ht="20.65" hidden="1" customHeight="1">
      <c r="A59" s="158"/>
      <c r="B59" s="9" t="e">
        <f>IF(COUNTA(药物机构立项及结题信息填写!#REF!)=1,药物机构立项及结题信息填写!#REF!,"  ")</f>
        <v>#REF!</v>
      </c>
    </row>
    <row r="60" spans="1:2" ht="20.65" hidden="1" customHeight="1">
      <c r="A60" s="158"/>
      <c r="B60" s="9" t="e">
        <f>IF(COUNTA(药物机构立项及结题信息填写!#REF!)=1,药物机构立项及结题信息填写!#REF!,"  ")</f>
        <v>#REF!</v>
      </c>
    </row>
    <row r="61" spans="1:2" ht="20.65" hidden="1" customHeight="1">
      <c r="A61" s="158"/>
      <c r="B61" s="9" t="e">
        <f>IF(COUNTA(药物机构立项及结题信息填写!#REF!)=1,药物机构立项及结题信息填写!#REF!,"  ")</f>
        <v>#REF!</v>
      </c>
    </row>
    <row r="62" spans="1:2" ht="20.65" hidden="1" customHeight="1">
      <c r="A62" s="158"/>
      <c r="B62" s="9" t="e">
        <f>IF(COUNTA(药物机构立项及结题信息填写!#REF!)=1,药物机构立项及结题信息填写!#REF!,"  ")</f>
        <v>#REF!</v>
      </c>
    </row>
    <row r="63" spans="1:2" ht="20.65" hidden="1" customHeight="1">
      <c r="A63" s="158"/>
      <c r="B63" s="9" t="e">
        <f>IF(COUNTA(药物机构立项及结题信息填写!#REF!)=1,药物机构立项及结题信息填写!#REF!,"  ")</f>
        <v>#REF!</v>
      </c>
    </row>
    <row r="64" spans="1:2" ht="20.65" hidden="1" customHeight="1">
      <c r="A64" s="158"/>
      <c r="B64" s="9" t="e">
        <f>IF(COUNTA(药物机构立项及结题信息填写!#REF!)=1,药物机构立项及结题信息填写!#REF!,"  ")</f>
        <v>#REF!</v>
      </c>
    </row>
    <row r="65" spans="1:2" ht="20.65" hidden="1" customHeight="1">
      <c r="A65" s="158"/>
      <c r="B65" s="9" t="e">
        <f>IF(COUNTA(药物机构立项及结题信息填写!#REF!)=1,药物机构立项及结题信息填写!#REF!,"  ")</f>
        <v>#REF!</v>
      </c>
    </row>
    <row r="66" spans="1:2" ht="20.65" hidden="1" customHeight="1">
      <c r="A66" s="158"/>
      <c r="B66" s="9" t="e">
        <f>IF(COUNTA(药物机构立项及结题信息填写!#REF!)=1,药物机构立项及结题信息填写!#REF!,"  ")</f>
        <v>#REF!</v>
      </c>
    </row>
    <row r="67" spans="1:2" ht="20.65" hidden="1" customHeight="1">
      <c r="A67" s="158"/>
      <c r="B67" s="9" t="e">
        <f>IF(COUNTA(药物机构立项及结题信息填写!#REF!)=1,药物机构立项及结题信息填写!#REF!,"  ")</f>
        <v>#REF!</v>
      </c>
    </row>
    <row r="68" spans="1:2" ht="20.65" hidden="1" customHeight="1">
      <c r="A68" s="158"/>
      <c r="B68" s="9" t="e">
        <f>IF(COUNTA(药物机构立项及结题信息填写!#REF!)=1,药物机构立项及结题信息填写!#REF!,"  ")</f>
        <v>#REF!</v>
      </c>
    </row>
    <row r="69" spans="1:2" ht="20.65" hidden="1" customHeight="1">
      <c r="A69" s="158"/>
      <c r="B69" s="9" t="e">
        <f>IF(COUNTA(药物机构立项及结题信息填写!#REF!)=1,药物机构立项及结题信息填写!#REF!,"  ")</f>
        <v>#REF!</v>
      </c>
    </row>
    <row r="70" spans="1:2" ht="162" customHeight="1">
      <c r="A70" s="158" t="s">
        <v>254</v>
      </c>
      <c r="B70" s="25">
        <f>药物机构立项及结题信息填写!C66</f>
        <v>0</v>
      </c>
    </row>
    <row r="71" spans="1:2" ht="1.9" customHeight="1">
      <c r="A71" s="158"/>
      <c r="B71" s="12"/>
    </row>
    <row r="72" spans="1:2" ht="14.65" customHeight="1">
      <c r="A72" s="158"/>
      <c r="B72" s="12"/>
    </row>
    <row r="73" spans="1:2" ht="14.65" customHeight="1">
      <c r="A73" s="158"/>
      <c r="B73" s="13" t="s">
        <v>338</v>
      </c>
    </row>
    <row r="74" spans="1:2" ht="56.65" customHeight="1">
      <c r="A74" s="5" t="s">
        <v>255</v>
      </c>
      <c r="B74" s="124" t="s">
        <v>337</v>
      </c>
    </row>
    <row r="75" spans="1:2" ht="56.65" customHeight="1">
      <c r="A75" s="5" t="s">
        <v>256</v>
      </c>
      <c r="B75" s="124" t="s">
        <v>339</v>
      </c>
    </row>
    <row r="76" spans="1:2" ht="56.65" customHeight="1">
      <c r="A76" s="5" t="s">
        <v>257</v>
      </c>
      <c r="B76" s="124" t="s">
        <v>340</v>
      </c>
    </row>
  </sheetData>
  <mergeCells count="8">
    <mergeCell ref="A38:A69"/>
    <mergeCell ref="A70:A73"/>
    <mergeCell ref="A1:B1"/>
    <mergeCell ref="A2:B2"/>
    <mergeCell ref="A3:A16"/>
    <mergeCell ref="A17:A31"/>
    <mergeCell ref="A32:A34"/>
    <mergeCell ref="A35:A37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&amp;L第8版，版本日期：2022年02月14日&amp;R首都医科大学附属北京安定医院药物临床试验机构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94"/>
  <sheetViews>
    <sheetView view="pageLayout" topLeftCell="A7" workbookViewId="0">
      <selection activeCell="A15" sqref="A15:I15"/>
    </sheetView>
  </sheetViews>
  <sheetFormatPr defaultColWidth="8.75" defaultRowHeight="13.5"/>
  <cols>
    <col min="1" max="1" width="21.5" customWidth="1"/>
    <col min="2" max="3" width="7.5" customWidth="1"/>
    <col min="4" max="4" width="5" customWidth="1"/>
    <col min="5" max="5" width="7.375" customWidth="1"/>
    <col min="6" max="8" width="7.625" customWidth="1"/>
    <col min="9" max="9" width="14.5" customWidth="1"/>
    <col min="10" max="10" width="106.75" customWidth="1"/>
  </cols>
  <sheetData>
    <row r="1" spans="1:10" ht="20.25">
      <c r="A1" s="170" t="s">
        <v>258</v>
      </c>
      <c r="B1" s="170"/>
      <c r="C1" s="170"/>
      <c r="D1" s="170"/>
      <c r="E1" s="170"/>
      <c r="F1" s="170"/>
      <c r="G1" s="170"/>
      <c r="H1" s="170"/>
      <c r="I1" s="170"/>
      <c r="J1" t="s">
        <v>245</v>
      </c>
    </row>
    <row r="2" spans="1:10" s="20" customFormat="1" ht="28.9" customHeight="1">
      <c r="A2" s="167" t="str">
        <f>院立项信息填写!A2&amp;TEXT(院立项信息填写!C2,"YYYY年M月D日")&amp;"                          "&amp;"申请编号：20   年第（  ）号 "</f>
        <v xml:space="preserve">申请日期：1900年1月0日                          申请编号：20   年第（  ）号 </v>
      </c>
      <c r="B2" s="167"/>
      <c r="C2" s="167"/>
      <c r="D2" s="167"/>
      <c r="E2" s="167"/>
      <c r="F2" s="167"/>
      <c r="G2" s="167"/>
      <c r="H2" s="167"/>
      <c r="I2" s="167"/>
      <c r="J2" s="20" t="s">
        <v>246</v>
      </c>
    </row>
    <row r="3" spans="1:10" s="20" customFormat="1" ht="44.65" customHeight="1">
      <c r="A3" s="21" t="s">
        <v>144</v>
      </c>
      <c r="B3" s="171">
        <f>院立项信息填写!C3</f>
        <v>0</v>
      </c>
      <c r="C3" s="172"/>
      <c r="D3" s="172"/>
      <c r="E3" s="172"/>
      <c r="F3" s="172"/>
      <c r="G3" s="172"/>
      <c r="H3" s="172"/>
      <c r="I3" s="173"/>
      <c r="J3" s="20" t="s">
        <v>259</v>
      </c>
    </row>
    <row r="4" spans="1:10" s="20" customFormat="1" ht="24" customHeight="1">
      <c r="A4" s="174" t="s">
        <v>145</v>
      </c>
      <c r="B4" s="175">
        <f>院立项信息填写!C4</f>
        <v>0</v>
      </c>
      <c r="C4" s="175"/>
      <c r="D4" s="174" t="s">
        <v>260</v>
      </c>
      <c r="E4" s="174"/>
      <c r="F4" s="174" t="str">
        <f>"手机："&amp;院立项信息填写!C8</f>
        <v>手机：</v>
      </c>
      <c r="G4" s="174"/>
      <c r="H4" s="174"/>
      <c r="I4" s="174"/>
      <c r="J4" s="20" t="s">
        <v>249</v>
      </c>
    </row>
    <row r="5" spans="1:10" s="20" customFormat="1" ht="24" customHeight="1">
      <c r="A5" s="174"/>
      <c r="B5" s="175"/>
      <c r="C5" s="175"/>
      <c r="D5" s="174"/>
      <c r="E5" s="174"/>
      <c r="F5" s="175" t="str">
        <f>"e-mail："&amp;院立项信息填写!C6</f>
        <v>e-mail：</v>
      </c>
      <c r="G5" s="175"/>
      <c r="H5" s="175"/>
      <c r="I5" s="175"/>
    </row>
    <row r="6" spans="1:10" s="20" customFormat="1" ht="24" customHeight="1">
      <c r="A6" s="174" t="s">
        <v>148</v>
      </c>
      <c r="B6" s="175">
        <f>院立项信息填写!C7</f>
        <v>0</v>
      </c>
      <c r="C6" s="175"/>
      <c r="D6" s="174" t="s">
        <v>260</v>
      </c>
      <c r="E6" s="174"/>
      <c r="F6" s="174" t="str">
        <f>"手机："&amp;院立项信息填写!C8</f>
        <v>手机：</v>
      </c>
      <c r="G6" s="174"/>
      <c r="H6" s="174"/>
      <c r="I6" s="174"/>
    </row>
    <row r="7" spans="1:10" s="20" customFormat="1" ht="24" customHeight="1">
      <c r="A7" s="174"/>
      <c r="B7" s="175"/>
      <c r="C7" s="175"/>
      <c r="D7" s="174"/>
      <c r="E7" s="174"/>
      <c r="F7" s="175" t="str">
        <f>"e-mail："&amp;院立项信息填写!C9</f>
        <v>e-mail：</v>
      </c>
      <c r="G7" s="175"/>
      <c r="H7" s="175"/>
      <c r="I7" s="175"/>
    </row>
    <row r="8" spans="1:10" s="20" customFormat="1" ht="24" customHeight="1">
      <c r="A8" s="182" t="s">
        <v>261</v>
      </c>
      <c r="B8" s="158">
        <f>院立项信息填写!C10</f>
        <v>0</v>
      </c>
      <c r="C8" s="158"/>
      <c r="D8" s="158"/>
      <c r="E8" s="158"/>
      <c r="F8" s="158"/>
      <c r="G8" s="158"/>
      <c r="H8" s="158"/>
      <c r="I8" s="158"/>
    </row>
    <row r="9" spans="1:10" s="20" customFormat="1" ht="24" customHeight="1">
      <c r="A9" s="182"/>
      <c r="B9" s="158" t="str">
        <f>IF(院立项信息填写!C10="以注册为目的临床试验",院立项信息填写!C11&amp;"      "&amp;IF(院立项信息填写!C11="药物临床试验","注册分类："&amp;院立项信息填写!C12&amp;"  "&amp;院立项信息填写!C13&amp;"    "&amp;院立项信息填写!C14,IF(院立项信息填写!C11="医疗器械试验","   "&amp;"分类目录："&amp;院立项信息填写!C15," "))," ")</f>
        <v xml:space="preserve"> </v>
      </c>
      <c r="C9" s="158"/>
      <c r="D9" s="158"/>
      <c r="E9" s="158"/>
      <c r="F9" s="158"/>
      <c r="G9" s="158"/>
      <c r="H9" s="158"/>
      <c r="I9" s="158"/>
    </row>
    <row r="10" spans="1:10" s="20" customFormat="1" ht="24" customHeight="1">
      <c r="A10" s="21" t="s">
        <v>157</v>
      </c>
      <c r="B10" s="158">
        <f>院立项信息填写!C16</f>
        <v>0</v>
      </c>
      <c r="C10" s="158"/>
      <c r="D10" s="158"/>
      <c r="E10" s="158"/>
      <c r="F10" s="158"/>
      <c r="G10" s="158"/>
      <c r="H10" s="158"/>
      <c r="I10" s="158"/>
    </row>
    <row r="11" spans="1:10" s="20" customFormat="1" ht="24" customHeight="1">
      <c r="A11" s="21" t="s">
        <v>262</v>
      </c>
      <c r="B11" s="176" t="str">
        <f>TEXT(院立项信息填写!C17,"YYYY年M月")&amp;"至"&amp;TEXT(院立项信息填写!C18,"YYYY年M月")</f>
        <v>1900年1月至1900年1月</v>
      </c>
      <c r="C11" s="176"/>
      <c r="D11" s="176"/>
      <c r="E11" s="176"/>
      <c r="F11" s="176"/>
      <c r="G11" s="176"/>
      <c r="H11" s="176"/>
      <c r="I11" s="176"/>
    </row>
    <row r="12" spans="1:10" s="20" customFormat="1" ht="20.65" customHeight="1">
      <c r="A12" s="177" t="s">
        <v>159</v>
      </c>
      <c r="B12" s="177"/>
      <c r="C12" s="177"/>
      <c r="D12" s="177"/>
      <c r="E12" s="177"/>
      <c r="F12" s="177"/>
      <c r="G12" s="177"/>
      <c r="H12" s="177"/>
      <c r="I12" s="177"/>
    </row>
    <row r="13" spans="1:10" s="20" customFormat="1" ht="43.15" customHeight="1">
      <c r="A13" s="178" t="str">
        <f>院立项信息填写!B19&amp;"    "&amp;院立项信息填写!C19</f>
        <v xml:space="preserve">1.研究目的    </v>
      </c>
      <c r="B13" s="178"/>
      <c r="C13" s="178"/>
      <c r="D13" s="178"/>
      <c r="E13" s="178"/>
      <c r="F13" s="178"/>
      <c r="G13" s="178"/>
      <c r="H13" s="178"/>
      <c r="I13" s="178"/>
    </row>
    <row r="14" spans="1:10" s="20" customFormat="1" ht="24.4" customHeight="1">
      <c r="A14" s="178" t="str">
        <f>院立项信息填写!B20&amp;"    "&amp;院立项信息填写!C20</f>
        <v xml:space="preserve">2. 研究设计    </v>
      </c>
      <c r="B14" s="178"/>
      <c r="C14" s="178"/>
      <c r="D14" s="178"/>
      <c r="E14" s="178"/>
      <c r="F14" s="178"/>
      <c r="G14" s="178"/>
      <c r="H14" s="178"/>
      <c r="I14" s="178"/>
    </row>
    <row r="15" spans="1:10" s="20" customFormat="1" ht="24.4" customHeight="1">
      <c r="A15" s="178" t="str">
        <f>院立项信息填写!B21&amp;"与"&amp;院立项信息填写!B22&amp;"    "&amp;"总体："&amp;院立项信息填写!C21&amp;"例"&amp;"   "&amp;"承担："&amp;院立项信息填写!C22&amp;"例"</f>
        <v>3. 总体样本量与本中心承担样本量    总体：例   承担：例</v>
      </c>
      <c r="B15" s="178"/>
      <c r="C15" s="178"/>
      <c r="D15" s="178"/>
      <c r="E15" s="178"/>
      <c r="F15" s="178"/>
      <c r="G15" s="178"/>
      <c r="H15" s="178"/>
      <c r="I15" s="178"/>
    </row>
    <row r="16" spans="1:10" s="20" customFormat="1" ht="100.9" customHeight="1">
      <c r="A16" s="178" t="str">
        <f>院立项信息填写!B23&amp;"    "&amp;院立项信息填写!C23</f>
        <v xml:space="preserve">4. 研究流程及进度安排    </v>
      </c>
      <c r="B16" s="178"/>
      <c r="C16" s="178"/>
      <c r="D16" s="178"/>
      <c r="E16" s="178"/>
      <c r="F16" s="178"/>
      <c r="G16" s="178"/>
      <c r="H16" s="178"/>
      <c r="I16" s="178"/>
    </row>
    <row r="17" spans="1:9" s="20" customFormat="1" ht="69.400000000000006" customHeight="1">
      <c r="A17" s="178" t="str">
        <f>院立项信息填写!B24&amp;"    "&amp;院立项信息填写!C24</f>
        <v xml:space="preserve">5.研究预期风险及获益    </v>
      </c>
      <c r="B17" s="178"/>
      <c r="C17" s="178"/>
      <c r="D17" s="178"/>
      <c r="E17" s="178"/>
      <c r="F17" s="178"/>
      <c r="G17" s="178"/>
      <c r="H17" s="178"/>
      <c r="I17" s="178"/>
    </row>
    <row r="18" spans="1:9" s="20" customFormat="1" ht="27.4" customHeight="1">
      <c r="A18" s="21" t="s">
        <v>167</v>
      </c>
      <c r="B18" s="179" t="str">
        <f>院立项信息填写!C25</f>
        <v xml:space="preserve"> </v>
      </c>
      <c r="C18" s="174"/>
      <c r="D18" s="174"/>
      <c r="E18" s="174"/>
      <c r="F18" s="174"/>
      <c r="G18" s="174"/>
      <c r="H18" s="174"/>
      <c r="I18" s="174"/>
    </row>
    <row r="19" spans="1:9" s="20" customFormat="1" ht="27.4" customHeight="1">
      <c r="A19" s="21" t="s">
        <v>168</v>
      </c>
      <c r="B19" s="179" t="str">
        <f>院立项信息填写!C26</f>
        <v xml:space="preserve">   </v>
      </c>
      <c r="C19" s="174"/>
      <c r="D19" s="174"/>
      <c r="E19" s="174"/>
      <c r="F19" s="174"/>
      <c r="G19" s="174"/>
      <c r="H19" s="174"/>
      <c r="I19" s="174"/>
    </row>
    <row r="20" spans="1:9" s="20" customFormat="1" ht="20.65" hidden="1" customHeight="1">
      <c r="A20" s="158" t="s">
        <v>263</v>
      </c>
      <c r="B20" s="179" t="str">
        <f>IF(AND(院立项信息填写!$C$25="是",COUNTA(院立项信息填写!C27)=1),院立项信息填写!C27," ")</f>
        <v xml:space="preserve"> </v>
      </c>
      <c r="C20" s="174"/>
      <c r="D20" s="174"/>
      <c r="E20" s="174"/>
      <c r="F20" s="174"/>
      <c r="G20" s="174"/>
      <c r="H20" s="174"/>
      <c r="I20" s="174"/>
    </row>
    <row r="21" spans="1:9" s="20" customFormat="1" ht="20.65" hidden="1" customHeight="1">
      <c r="A21" s="158"/>
      <c r="B21" s="179" t="str">
        <f>IF(AND(院立项信息填写!$C$25="是",COUNTA(院立项信息填写!C28)=1),院立项信息填写!C28," ")</f>
        <v xml:space="preserve"> </v>
      </c>
      <c r="C21" s="174"/>
      <c r="D21" s="174"/>
      <c r="E21" s="174"/>
      <c r="F21" s="174"/>
      <c r="G21" s="174"/>
      <c r="H21" s="174"/>
      <c r="I21" s="174"/>
    </row>
    <row r="22" spans="1:9" s="20" customFormat="1" ht="20.65" hidden="1" customHeight="1">
      <c r="A22" s="158"/>
      <c r="B22" s="179" t="str">
        <f>IF(AND(院立项信息填写!$C$25="是",COUNTA(院立项信息填写!C29)=1),院立项信息填写!C29," ")</f>
        <v xml:space="preserve"> </v>
      </c>
      <c r="C22" s="174"/>
      <c r="D22" s="174"/>
      <c r="E22" s="174"/>
      <c r="F22" s="174"/>
      <c r="G22" s="174"/>
      <c r="H22" s="174"/>
      <c r="I22" s="174"/>
    </row>
    <row r="23" spans="1:9" s="20" customFormat="1" ht="20.65" hidden="1" customHeight="1">
      <c r="A23" s="158"/>
      <c r="B23" s="179" t="str">
        <f>IF(AND(院立项信息填写!$C$25="是",COUNTA(院立项信息填写!C30)=1),院立项信息填写!C30," ")</f>
        <v xml:space="preserve"> </v>
      </c>
      <c r="C23" s="174"/>
      <c r="D23" s="174"/>
      <c r="E23" s="174"/>
      <c r="F23" s="174"/>
      <c r="G23" s="174"/>
      <c r="H23" s="174"/>
      <c r="I23" s="174"/>
    </row>
    <row r="24" spans="1:9" s="20" customFormat="1" ht="20.65" hidden="1" customHeight="1">
      <c r="A24" s="158"/>
      <c r="B24" s="179" t="str">
        <f>IF(AND(院立项信息填写!$C$25="是",COUNTA(院立项信息填写!C31)=1),院立项信息填写!C31," ")</f>
        <v xml:space="preserve"> </v>
      </c>
      <c r="C24" s="174"/>
      <c r="D24" s="174"/>
      <c r="E24" s="174"/>
      <c r="F24" s="174"/>
      <c r="G24" s="174"/>
      <c r="H24" s="174"/>
      <c r="I24" s="174"/>
    </row>
    <row r="25" spans="1:9" s="20" customFormat="1" ht="20.65" hidden="1" customHeight="1">
      <c r="A25" s="158"/>
      <c r="B25" s="179" t="str">
        <f>IF(AND(院立项信息填写!$C$25="是",COUNTA(院立项信息填写!C32)=1),院立项信息填写!C32," ")</f>
        <v xml:space="preserve"> </v>
      </c>
      <c r="C25" s="174"/>
      <c r="D25" s="174"/>
      <c r="E25" s="174"/>
      <c r="F25" s="174"/>
      <c r="G25" s="174"/>
      <c r="H25" s="174"/>
      <c r="I25" s="174"/>
    </row>
    <row r="26" spans="1:9" s="20" customFormat="1" ht="20.65" hidden="1" customHeight="1">
      <c r="A26" s="158"/>
      <c r="B26" s="179" t="str">
        <f>IF(AND(院立项信息填写!$C$25="是",COUNTA(院立项信息填写!C33)=1),院立项信息填写!C33," ")</f>
        <v xml:space="preserve"> </v>
      </c>
      <c r="C26" s="174"/>
      <c r="D26" s="174"/>
      <c r="E26" s="174"/>
      <c r="F26" s="174"/>
      <c r="G26" s="174"/>
      <c r="H26" s="174"/>
      <c r="I26" s="174"/>
    </row>
    <row r="27" spans="1:9" s="20" customFormat="1" ht="20.65" hidden="1" customHeight="1">
      <c r="A27" s="158"/>
      <c r="B27" s="179" t="str">
        <f>IF(AND(院立项信息填写!$C$25="是",COUNTA(院立项信息填写!C34)=1),院立项信息填写!C34," ")</f>
        <v xml:space="preserve"> </v>
      </c>
      <c r="C27" s="174"/>
      <c r="D27" s="174"/>
      <c r="E27" s="174"/>
      <c r="F27" s="174"/>
      <c r="G27" s="174"/>
      <c r="H27" s="174"/>
      <c r="I27" s="174"/>
    </row>
    <row r="28" spans="1:9" s="20" customFormat="1" ht="20.65" hidden="1" customHeight="1">
      <c r="A28" s="158"/>
      <c r="B28" s="179" t="str">
        <f>IF(AND(院立项信息填写!$C$25="是",COUNTA(院立项信息填写!C35)=1),院立项信息填写!C35," ")</f>
        <v xml:space="preserve"> </v>
      </c>
      <c r="C28" s="174"/>
      <c r="D28" s="174"/>
      <c r="E28" s="174"/>
      <c r="F28" s="174"/>
      <c r="G28" s="174"/>
      <c r="H28" s="174"/>
      <c r="I28" s="174"/>
    </row>
    <row r="29" spans="1:9" s="20" customFormat="1" ht="20.65" hidden="1" customHeight="1">
      <c r="A29" s="158"/>
      <c r="B29" s="179" t="str">
        <f>IF(AND(院立项信息填写!$C$25="是",COUNTA(院立项信息填写!C36)=1),院立项信息填写!C36," ")</f>
        <v xml:space="preserve"> </v>
      </c>
      <c r="C29" s="174"/>
      <c r="D29" s="174"/>
      <c r="E29" s="174"/>
      <c r="F29" s="174"/>
      <c r="G29" s="174"/>
      <c r="H29" s="174"/>
      <c r="I29" s="174"/>
    </row>
    <row r="30" spans="1:9" s="20" customFormat="1" ht="20.65" hidden="1" customHeight="1">
      <c r="A30" s="158"/>
      <c r="B30" s="179" t="str">
        <f>IF(AND(院立项信息填写!$C$25="是",COUNTA(院立项信息填写!C37)=1),院立项信息填写!C37," ")</f>
        <v xml:space="preserve"> </v>
      </c>
      <c r="C30" s="174"/>
      <c r="D30" s="174"/>
      <c r="E30" s="174"/>
      <c r="F30" s="174"/>
      <c r="G30" s="174"/>
      <c r="H30" s="174"/>
      <c r="I30" s="174"/>
    </row>
    <row r="31" spans="1:9" s="20" customFormat="1" ht="20.65" hidden="1" customHeight="1">
      <c r="A31" s="158"/>
      <c r="B31" s="179" t="str">
        <f>IF(AND(院立项信息填写!$C$25="是",COUNTA(院立项信息填写!C38)=1),院立项信息填写!C38," ")</f>
        <v xml:space="preserve"> </v>
      </c>
      <c r="C31" s="174"/>
      <c r="D31" s="174"/>
      <c r="E31" s="174"/>
      <c r="F31" s="174"/>
      <c r="G31" s="174"/>
      <c r="H31" s="174"/>
      <c r="I31" s="174"/>
    </row>
    <row r="32" spans="1:9" s="20" customFormat="1" ht="20.65" hidden="1" customHeight="1">
      <c r="A32" s="158"/>
      <c r="B32" s="179" t="str">
        <f>IF(AND(院立项信息填写!$C$25="是",COUNTA(院立项信息填写!C39)=1),院立项信息填写!C39," ")</f>
        <v xml:space="preserve"> </v>
      </c>
      <c r="C32" s="174"/>
      <c r="D32" s="174"/>
      <c r="E32" s="174"/>
      <c r="F32" s="174"/>
      <c r="G32" s="174"/>
      <c r="H32" s="174"/>
      <c r="I32" s="174"/>
    </row>
    <row r="33" spans="1:9" s="20" customFormat="1" ht="20.65" hidden="1" customHeight="1">
      <c r="A33" s="158"/>
      <c r="B33" s="179" t="str">
        <f>IF(AND(院立项信息填写!$C$25="是",COUNTA(院立项信息填写!C40)=1),院立项信息填写!C40," ")</f>
        <v xml:space="preserve"> </v>
      </c>
      <c r="C33" s="174"/>
      <c r="D33" s="174"/>
      <c r="E33" s="174"/>
      <c r="F33" s="174"/>
      <c r="G33" s="174"/>
      <c r="H33" s="174"/>
      <c r="I33" s="174"/>
    </row>
    <row r="34" spans="1:9" s="20" customFormat="1" ht="20.65" hidden="1" customHeight="1">
      <c r="A34" s="158"/>
      <c r="B34" s="179" t="str">
        <f>IF(AND(院立项信息填写!$C$25="是",COUNTA(院立项信息填写!C41)=1),院立项信息填写!C41," ")</f>
        <v xml:space="preserve"> </v>
      </c>
      <c r="C34" s="174"/>
      <c r="D34" s="174"/>
      <c r="E34" s="174"/>
      <c r="F34" s="174"/>
      <c r="G34" s="174"/>
      <c r="H34" s="174"/>
      <c r="I34" s="174"/>
    </row>
    <row r="35" spans="1:9" s="20" customFormat="1" ht="20.65" hidden="1" customHeight="1">
      <c r="A35" s="158"/>
      <c r="B35" s="179" t="str">
        <f>IF(AND(院立项信息填写!$C$25="是",COUNTA(院立项信息填写!C42)=1),院立项信息填写!C42," ")</f>
        <v xml:space="preserve"> </v>
      </c>
      <c r="C35" s="174"/>
      <c r="D35" s="174"/>
      <c r="E35" s="174"/>
      <c r="F35" s="174"/>
      <c r="G35" s="174"/>
      <c r="H35" s="174"/>
      <c r="I35" s="174"/>
    </row>
    <row r="36" spans="1:9" s="20" customFormat="1" ht="20.65" hidden="1" customHeight="1">
      <c r="A36" s="158"/>
      <c r="B36" s="179" t="str">
        <f>IF(AND(院立项信息填写!$C$25="是",COUNTA(院立项信息填写!C43)=1),院立项信息填写!C43," ")</f>
        <v xml:space="preserve"> </v>
      </c>
      <c r="C36" s="174"/>
      <c r="D36" s="174"/>
      <c r="E36" s="174"/>
      <c r="F36" s="174"/>
      <c r="G36" s="174"/>
      <c r="H36" s="174"/>
      <c r="I36" s="174"/>
    </row>
    <row r="37" spans="1:9" s="20" customFormat="1" ht="20.65" hidden="1" customHeight="1">
      <c r="A37" s="158"/>
      <c r="B37" s="179" t="str">
        <f>IF(AND(院立项信息填写!$C$25="是",COUNTA(院立项信息填写!C44)=1),院立项信息填写!C44," ")</f>
        <v xml:space="preserve"> </v>
      </c>
      <c r="C37" s="174"/>
      <c r="D37" s="174"/>
      <c r="E37" s="174"/>
      <c r="F37" s="174"/>
      <c r="G37" s="174"/>
      <c r="H37" s="174"/>
      <c r="I37" s="174"/>
    </row>
    <row r="38" spans="1:9" s="20" customFormat="1" ht="20.65" hidden="1" customHeight="1">
      <c r="A38" s="158"/>
      <c r="B38" s="179" t="str">
        <f>IF(AND(院立项信息填写!$C$25="是",COUNTA(院立项信息填写!C45)=1),院立项信息填写!C45," ")</f>
        <v xml:space="preserve"> </v>
      </c>
      <c r="C38" s="174"/>
      <c r="D38" s="174"/>
      <c r="E38" s="174"/>
      <c r="F38" s="174"/>
      <c r="G38" s="174"/>
      <c r="H38" s="174"/>
      <c r="I38" s="174"/>
    </row>
    <row r="39" spans="1:9" s="20" customFormat="1" ht="20.65" hidden="1" customHeight="1">
      <c r="A39" s="158"/>
      <c r="B39" s="179" t="str">
        <f>IF(AND(院立项信息填写!$C$25="是",COUNTA(院立项信息填写!C46)=1),院立项信息填写!C46," ")</f>
        <v xml:space="preserve"> </v>
      </c>
      <c r="C39" s="174"/>
      <c r="D39" s="174"/>
      <c r="E39" s="174"/>
      <c r="F39" s="174"/>
      <c r="G39" s="174"/>
      <c r="H39" s="174"/>
      <c r="I39" s="174"/>
    </row>
    <row r="40" spans="1:9" s="20" customFormat="1" ht="20.65" hidden="1" customHeight="1">
      <c r="A40" s="158"/>
      <c r="B40" s="179" t="str">
        <f>IF(AND(院立项信息填写!$C$25="是",COUNTA(院立项信息填写!C47)=1),院立项信息填写!C47," ")</f>
        <v xml:space="preserve"> </v>
      </c>
      <c r="C40" s="174"/>
      <c r="D40" s="174"/>
      <c r="E40" s="174"/>
      <c r="F40" s="174"/>
      <c r="G40" s="174"/>
      <c r="H40" s="174"/>
      <c r="I40" s="174"/>
    </row>
    <row r="41" spans="1:9" s="20" customFormat="1" ht="20.65" hidden="1" customHeight="1">
      <c r="A41" s="158"/>
      <c r="B41" s="179" t="str">
        <f>IF(AND(院立项信息填写!$C$25="是",COUNTA(院立项信息填写!C48)=1),院立项信息填写!C48," ")</f>
        <v xml:space="preserve"> </v>
      </c>
      <c r="C41" s="174"/>
      <c r="D41" s="174"/>
      <c r="E41" s="174"/>
      <c r="F41" s="174"/>
      <c r="G41" s="174"/>
      <c r="H41" s="174"/>
      <c r="I41" s="174"/>
    </row>
    <row r="42" spans="1:9" s="20" customFormat="1" ht="20.65" hidden="1" customHeight="1">
      <c r="A42" s="158"/>
      <c r="B42" s="179" t="str">
        <f>IF(AND(院立项信息填写!$C$25="是",COUNTA(院立项信息填写!C49)=1),院立项信息填写!C49," ")</f>
        <v xml:space="preserve"> </v>
      </c>
      <c r="C42" s="174"/>
      <c r="D42" s="174"/>
      <c r="E42" s="174"/>
      <c r="F42" s="174"/>
      <c r="G42" s="174"/>
      <c r="H42" s="174"/>
      <c r="I42" s="174"/>
    </row>
    <row r="43" spans="1:9" s="20" customFormat="1" ht="20.65" hidden="1" customHeight="1">
      <c r="A43" s="158"/>
      <c r="B43" s="179" t="str">
        <f>IF(AND(院立项信息填写!$C$25="是",COUNTA(院立项信息填写!C50)=1),院立项信息填写!C50," ")</f>
        <v xml:space="preserve"> </v>
      </c>
      <c r="C43" s="174"/>
      <c r="D43" s="174"/>
      <c r="E43" s="174"/>
      <c r="F43" s="174"/>
      <c r="G43" s="174"/>
      <c r="H43" s="174"/>
      <c r="I43" s="174"/>
    </row>
    <row r="44" spans="1:9" s="20" customFormat="1" ht="20.65" hidden="1" customHeight="1">
      <c r="A44" s="158"/>
      <c r="B44" s="179" t="str">
        <f>IF(AND(院立项信息填写!$C$25="是",COUNTA(院立项信息填写!C51)=1),院立项信息填写!C51," ")</f>
        <v xml:space="preserve"> </v>
      </c>
      <c r="C44" s="174"/>
      <c r="D44" s="174"/>
      <c r="E44" s="174"/>
      <c r="F44" s="174"/>
      <c r="G44" s="174"/>
      <c r="H44" s="174"/>
      <c r="I44" s="174"/>
    </row>
    <row r="45" spans="1:9" s="20" customFormat="1" ht="20.65" hidden="1" customHeight="1">
      <c r="A45" s="158"/>
      <c r="B45" s="179" t="str">
        <f>IF(AND(院立项信息填写!$C$25="是",COUNTA(院立项信息填写!C52)=1),院立项信息填写!C52," ")</f>
        <v xml:space="preserve"> </v>
      </c>
      <c r="C45" s="174"/>
      <c r="D45" s="174"/>
      <c r="E45" s="174"/>
      <c r="F45" s="174"/>
      <c r="G45" s="174"/>
      <c r="H45" s="174"/>
      <c r="I45" s="174"/>
    </row>
    <row r="46" spans="1:9" s="20" customFormat="1" ht="20.65" hidden="1" customHeight="1">
      <c r="A46" s="158"/>
      <c r="B46" s="179" t="str">
        <f>IF(AND(院立项信息填写!$C$25="是",COUNTA(院立项信息填写!C53)=1),院立项信息填写!C53," ")</f>
        <v xml:space="preserve"> </v>
      </c>
      <c r="C46" s="174"/>
      <c r="D46" s="174"/>
      <c r="E46" s="174"/>
      <c r="F46" s="174"/>
      <c r="G46" s="174"/>
      <c r="H46" s="174"/>
      <c r="I46" s="174"/>
    </row>
    <row r="47" spans="1:9" s="20" customFormat="1" ht="20.65" hidden="1" customHeight="1">
      <c r="A47" s="158"/>
      <c r="B47" s="179" t="str">
        <f>IF(AND(院立项信息填写!$C$25="是",COUNTA(院立项信息填写!C54)=1),院立项信息填写!C54," ")</f>
        <v xml:space="preserve"> </v>
      </c>
      <c r="C47" s="174"/>
      <c r="D47" s="174"/>
      <c r="E47" s="174"/>
      <c r="F47" s="174"/>
      <c r="G47" s="174"/>
      <c r="H47" s="174"/>
      <c r="I47" s="174"/>
    </row>
    <row r="48" spans="1:9" s="20" customFormat="1" ht="20.65" hidden="1" customHeight="1">
      <c r="A48" s="158"/>
      <c r="B48" s="179" t="str">
        <f>IF(AND(院立项信息填写!$C$25="是",COUNTA(院立项信息填写!C55)=1),院立项信息填写!C55," ")</f>
        <v xml:space="preserve"> </v>
      </c>
      <c r="C48" s="174"/>
      <c r="D48" s="174"/>
      <c r="E48" s="174"/>
      <c r="F48" s="174"/>
      <c r="G48" s="174"/>
      <c r="H48" s="174"/>
      <c r="I48" s="174"/>
    </row>
    <row r="49" spans="1:9" s="20" customFormat="1" ht="20.65" hidden="1" customHeight="1">
      <c r="A49" s="158"/>
      <c r="B49" s="179" t="str">
        <f>IF(AND(院立项信息填写!$C$25="是",COUNTA(院立项信息填写!C56)=1),院立项信息填写!C56," ")</f>
        <v xml:space="preserve"> </v>
      </c>
      <c r="C49" s="174"/>
      <c r="D49" s="174"/>
      <c r="E49" s="174"/>
      <c r="F49" s="174"/>
      <c r="G49" s="174"/>
      <c r="H49" s="174"/>
      <c r="I49" s="174"/>
    </row>
    <row r="50" spans="1:9" s="20" customFormat="1" ht="20.65" hidden="1" customHeight="1">
      <c r="A50" s="158"/>
      <c r="B50" s="179" t="str">
        <f>IF(AND(院立项信息填写!$C$25="是",COUNTA(院立项信息填写!C57)=1),院立项信息填写!C57," ")</f>
        <v xml:space="preserve"> </v>
      </c>
      <c r="C50" s="174"/>
      <c r="D50" s="174"/>
      <c r="E50" s="174"/>
      <c r="F50" s="174"/>
      <c r="G50" s="174"/>
      <c r="H50" s="174"/>
      <c r="I50" s="174"/>
    </row>
    <row r="51" spans="1:9" s="20" customFormat="1" ht="41.65" customHeight="1">
      <c r="A51" s="21" t="s">
        <v>200</v>
      </c>
      <c r="B51" s="179">
        <f>院立项信息填写!C58</f>
        <v>0</v>
      </c>
      <c r="C51" s="174"/>
      <c r="D51" s="174"/>
      <c r="E51" s="174"/>
      <c r="F51" s="174"/>
      <c r="G51" s="174"/>
      <c r="H51" s="174"/>
      <c r="I51" s="174"/>
    </row>
    <row r="52" spans="1:9" s="20" customFormat="1" ht="28.9" customHeight="1">
      <c r="A52" s="177" t="s">
        <v>201</v>
      </c>
      <c r="B52" s="177"/>
      <c r="C52" s="177"/>
      <c r="D52" s="177"/>
      <c r="E52" s="177"/>
      <c r="F52" s="177"/>
      <c r="G52" s="177"/>
      <c r="H52" s="177"/>
      <c r="I52" s="177"/>
    </row>
    <row r="53" spans="1:9" s="20" customFormat="1" ht="34.15" customHeight="1">
      <c r="A53" s="21" t="s">
        <v>264</v>
      </c>
      <c r="B53" s="174" t="str">
        <f>"（经费直接拨付单位）"&amp;院立项信息填写!C59</f>
        <v>（经费直接拨付单位）</v>
      </c>
      <c r="C53" s="174"/>
      <c r="D53" s="174"/>
      <c r="E53" s="174"/>
      <c r="F53" s="174"/>
      <c r="G53" s="174"/>
      <c r="H53" s="174"/>
      <c r="I53" s="174"/>
    </row>
    <row r="54" spans="1:9" s="20" customFormat="1" ht="34.15" customHeight="1">
      <c r="A54" s="21" t="s">
        <v>265</v>
      </c>
      <c r="B54" s="175">
        <f>院立项信息填写!C60</f>
        <v>0</v>
      </c>
      <c r="C54" s="175"/>
      <c r="D54" s="175"/>
      <c r="E54" s="174" t="s">
        <v>266</v>
      </c>
      <c r="F54" s="174"/>
      <c r="G54" s="180">
        <f>院立项信息填写!C61</f>
        <v>0</v>
      </c>
      <c r="H54" s="175"/>
      <c r="I54" s="175"/>
    </row>
    <row r="55" spans="1:9" s="20" customFormat="1" ht="28.9" customHeight="1">
      <c r="A55" s="177" t="s">
        <v>69</v>
      </c>
      <c r="B55" s="177"/>
      <c r="C55" s="177"/>
      <c r="D55" s="177"/>
      <c r="E55" s="177"/>
      <c r="F55" s="177"/>
      <c r="G55" s="177"/>
      <c r="H55" s="177"/>
      <c r="I55" s="177"/>
    </row>
    <row r="56" spans="1:9" s="20" customFormat="1" ht="20.65" hidden="1" customHeight="1">
      <c r="A56" s="158" t="s">
        <v>205</v>
      </c>
      <c r="B56" s="174" t="str">
        <f>IF(COUNTA(院立项信息填写!C62)=1,院立项信息填写!C62,"  ")</f>
        <v/>
      </c>
      <c r="C56" s="174"/>
      <c r="D56" s="174"/>
      <c r="E56" s="174"/>
      <c r="F56" s="174"/>
      <c r="G56" s="174"/>
      <c r="H56" s="174"/>
      <c r="I56" s="174"/>
    </row>
    <row r="57" spans="1:9" s="20" customFormat="1" ht="20.65" hidden="1" customHeight="1">
      <c r="A57" s="158"/>
      <c r="B57" s="174" t="str">
        <f>IF(COUNTA(院立项信息填写!C63)=1,院立项信息填写!C63,"  ")</f>
        <v/>
      </c>
      <c r="C57" s="174"/>
      <c r="D57" s="174"/>
      <c r="E57" s="174"/>
      <c r="F57" s="174"/>
      <c r="G57" s="174"/>
      <c r="H57" s="174"/>
      <c r="I57" s="174"/>
    </row>
    <row r="58" spans="1:9" s="20" customFormat="1" ht="20.65" hidden="1" customHeight="1">
      <c r="A58" s="158"/>
      <c r="B58" s="174" t="str">
        <f>IF(COUNTA(院立项信息填写!C64)=1,院立项信息填写!C64,"  ")</f>
        <v/>
      </c>
      <c r="C58" s="174"/>
      <c r="D58" s="174"/>
      <c r="E58" s="174"/>
      <c r="F58" s="174"/>
      <c r="G58" s="174"/>
      <c r="H58" s="174"/>
      <c r="I58" s="174"/>
    </row>
    <row r="59" spans="1:9" s="20" customFormat="1" ht="20.65" hidden="1" customHeight="1">
      <c r="A59" s="158"/>
      <c r="B59" s="174" t="str">
        <f>IF(COUNTA(院立项信息填写!C65)=1,院立项信息填写!C65,"  ")</f>
        <v/>
      </c>
      <c r="C59" s="174"/>
      <c r="D59" s="174"/>
      <c r="E59" s="174"/>
      <c r="F59" s="174"/>
      <c r="G59" s="174"/>
      <c r="H59" s="174"/>
      <c r="I59" s="174"/>
    </row>
    <row r="60" spans="1:9" s="20" customFormat="1" ht="9" hidden="1" customHeight="1">
      <c r="A60" s="158"/>
      <c r="B60" s="174" t="str">
        <f>IF(COUNTA(院立项信息填写!C66)=1,院立项信息填写!C66,"  ")</f>
        <v/>
      </c>
      <c r="C60" s="174"/>
      <c r="D60" s="174"/>
      <c r="E60" s="174"/>
      <c r="F60" s="174"/>
      <c r="G60" s="174"/>
      <c r="H60" s="174"/>
      <c r="I60" s="174"/>
    </row>
    <row r="61" spans="1:9" s="20" customFormat="1" ht="16.899999999999999" customHeight="1">
      <c r="A61" s="158" t="s">
        <v>267</v>
      </c>
      <c r="B61" s="174" t="str">
        <f>IF(COUNTA(院立项信息填写!C67)=1,院立项信息填写!C67,"  ")</f>
        <v xml:space="preserve">  </v>
      </c>
      <c r="C61" s="174"/>
      <c r="D61" s="174"/>
      <c r="E61" s="174"/>
      <c r="F61" s="174"/>
      <c r="G61" s="174"/>
      <c r="H61" s="174"/>
      <c r="I61" s="174"/>
    </row>
    <row r="62" spans="1:9" s="20" customFormat="1" ht="16.899999999999999" customHeight="1">
      <c r="A62" s="158"/>
      <c r="B62" s="174" t="str">
        <f>IF(COUNTA(院立项信息填写!C68)=1,院立项信息填写!C68,"  ")</f>
        <v xml:space="preserve">  </v>
      </c>
      <c r="C62" s="174"/>
      <c r="D62" s="174"/>
      <c r="E62" s="174"/>
      <c r="F62" s="174"/>
      <c r="G62" s="174"/>
      <c r="H62" s="174"/>
      <c r="I62" s="174"/>
    </row>
    <row r="63" spans="1:9" s="20" customFormat="1" ht="16.899999999999999" customHeight="1">
      <c r="A63" s="158"/>
      <c r="B63" s="174" t="str">
        <f>IF(COUNTA(院立项信息填写!C69)=1,院立项信息填写!C69,"  ")</f>
        <v xml:space="preserve">  </v>
      </c>
      <c r="C63" s="174"/>
      <c r="D63" s="174"/>
      <c r="E63" s="174"/>
      <c r="F63" s="174"/>
      <c r="G63" s="174"/>
      <c r="H63" s="174"/>
      <c r="I63" s="174"/>
    </row>
    <row r="64" spans="1:9" s="20" customFormat="1" ht="16.899999999999999" customHeight="1">
      <c r="A64" s="158"/>
      <c r="B64" s="174" t="str">
        <f>IF(COUNTA(院立项信息填写!C70)=1,院立项信息填写!C70,"  ")</f>
        <v xml:space="preserve">  </v>
      </c>
      <c r="C64" s="174"/>
      <c r="D64" s="174"/>
      <c r="E64" s="174"/>
      <c r="F64" s="174"/>
      <c r="G64" s="174"/>
      <c r="H64" s="174"/>
      <c r="I64" s="174"/>
    </row>
    <row r="65" spans="1:9" s="20" customFormat="1" ht="16.899999999999999" customHeight="1">
      <c r="A65" s="158"/>
      <c r="B65" s="174" t="str">
        <f>IF(COUNTA(院立项信息填写!C71)=1,院立项信息填写!C71,"  ")</f>
        <v xml:space="preserve">  </v>
      </c>
      <c r="C65" s="174"/>
      <c r="D65" s="174"/>
      <c r="E65" s="174"/>
      <c r="F65" s="174"/>
      <c r="G65" s="174"/>
      <c r="H65" s="174"/>
      <c r="I65" s="174"/>
    </row>
    <row r="66" spans="1:9" s="20" customFormat="1" ht="16.899999999999999" customHeight="1">
      <c r="A66" s="158"/>
      <c r="B66" s="174" t="str">
        <f>IF(COUNTA(院立项信息填写!C72)=1,院立项信息填写!C72,"  ")</f>
        <v xml:space="preserve">  </v>
      </c>
      <c r="C66" s="174"/>
      <c r="D66" s="174"/>
      <c r="E66" s="174"/>
      <c r="F66" s="174"/>
      <c r="G66" s="174"/>
      <c r="H66" s="174"/>
      <c r="I66" s="174"/>
    </row>
    <row r="67" spans="1:9" s="20" customFormat="1" ht="16.899999999999999" customHeight="1">
      <c r="A67" s="158"/>
      <c r="B67" s="174" t="str">
        <f>IF(COUNTA(院立项信息填写!C73)=1,院立项信息填写!C73,"  ")</f>
        <v xml:space="preserve">  </v>
      </c>
      <c r="C67" s="174"/>
      <c r="D67" s="174"/>
      <c r="E67" s="174"/>
      <c r="F67" s="174"/>
      <c r="G67" s="174"/>
      <c r="H67" s="174"/>
      <c r="I67" s="174"/>
    </row>
    <row r="68" spans="1:9" s="20" customFormat="1" ht="16.899999999999999" customHeight="1">
      <c r="A68" s="158"/>
      <c r="B68" s="174" t="str">
        <f>IF(COUNTA(院立项信息填写!C74)=1,院立项信息填写!C74,"  ")</f>
        <v xml:space="preserve">  </v>
      </c>
      <c r="C68" s="174"/>
      <c r="D68" s="174"/>
      <c r="E68" s="174"/>
      <c r="F68" s="174"/>
      <c r="G68" s="174"/>
      <c r="H68" s="174"/>
      <c r="I68" s="174"/>
    </row>
    <row r="69" spans="1:9" s="20" customFormat="1" ht="16.899999999999999" customHeight="1">
      <c r="A69" s="158"/>
      <c r="B69" s="174" t="str">
        <f>IF(COUNTA(院立项信息填写!C75)=1,院立项信息填写!C75,"  ")</f>
        <v xml:space="preserve">  </v>
      </c>
      <c r="C69" s="174"/>
      <c r="D69" s="174"/>
      <c r="E69" s="174"/>
      <c r="F69" s="174"/>
      <c r="G69" s="174"/>
      <c r="H69" s="174"/>
      <c r="I69" s="174"/>
    </row>
    <row r="70" spans="1:9" s="20" customFormat="1" ht="16.899999999999999" customHeight="1">
      <c r="A70" s="158"/>
      <c r="B70" s="174" t="str">
        <f>IF(COUNTA(院立项信息填写!C76)=1,院立项信息填写!C76,"  ")</f>
        <v xml:space="preserve">  </v>
      </c>
      <c r="C70" s="174"/>
      <c r="D70" s="174"/>
      <c r="E70" s="174"/>
      <c r="F70" s="174"/>
      <c r="G70" s="174"/>
      <c r="H70" s="174"/>
      <c r="I70" s="174"/>
    </row>
    <row r="71" spans="1:9" s="20" customFormat="1" ht="16.899999999999999" customHeight="1">
      <c r="A71" s="158"/>
      <c r="B71" s="174" t="str">
        <f>IF(COUNTA(院立项信息填写!C77)=1,院立项信息填写!C77,"  ")</f>
        <v xml:space="preserve">  </v>
      </c>
      <c r="C71" s="174"/>
      <c r="D71" s="174"/>
      <c r="E71" s="174"/>
      <c r="F71" s="174"/>
      <c r="G71" s="174"/>
      <c r="H71" s="174"/>
      <c r="I71" s="174"/>
    </row>
    <row r="72" spans="1:9" s="20" customFormat="1" ht="16.899999999999999" customHeight="1">
      <c r="A72" s="158"/>
      <c r="B72" s="174" t="str">
        <f>IF(COUNTA(院立项信息填写!C78)=1,院立项信息填写!C78,"  ")</f>
        <v xml:space="preserve">  </v>
      </c>
      <c r="C72" s="174"/>
      <c r="D72" s="174"/>
      <c r="E72" s="174"/>
      <c r="F72" s="174"/>
      <c r="G72" s="174"/>
      <c r="H72" s="174"/>
      <c r="I72" s="174"/>
    </row>
    <row r="73" spans="1:9" s="20" customFormat="1" ht="16.899999999999999" customHeight="1">
      <c r="A73" s="158"/>
      <c r="B73" s="174" t="str">
        <f>IF(COUNTA(院立项信息填写!C79)=1,院立项信息填写!C79,"  ")</f>
        <v xml:space="preserve">  </v>
      </c>
      <c r="C73" s="174"/>
      <c r="D73" s="174"/>
      <c r="E73" s="174"/>
      <c r="F73" s="174"/>
      <c r="G73" s="174"/>
      <c r="H73" s="174"/>
      <c r="I73" s="174"/>
    </row>
    <row r="74" spans="1:9" s="20" customFormat="1" ht="16.899999999999999" customHeight="1">
      <c r="A74" s="158"/>
      <c r="B74" s="174" t="str">
        <f>IF(COUNTA(院立项信息填写!C80)=1,院立项信息填写!C80,"  ")</f>
        <v xml:space="preserve">  </v>
      </c>
      <c r="C74" s="174"/>
      <c r="D74" s="174"/>
      <c r="E74" s="174"/>
      <c r="F74" s="174"/>
      <c r="G74" s="174"/>
      <c r="H74" s="174"/>
      <c r="I74" s="174"/>
    </row>
    <row r="75" spans="1:9" s="20" customFormat="1" ht="20.65" hidden="1" customHeight="1">
      <c r="A75" s="158"/>
      <c r="B75" s="174" t="str">
        <f>IF(COUNTA(院立项信息填写!C81)=1,院立项信息填写!C81,"  ")</f>
        <v xml:space="preserve">  </v>
      </c>
      <c r="C75" s="174"/>
      <c r="D75" s="174"/>
      <c r="E75" s="174"/>
      <c r="F75" s="174"/>
      <c r="G75" s="174"/>
      <c r="H75" s="174"/>
      <c r="I75" s="174"/>
    </row>
    <row r="76" spans="1:9" s="20" customFormat="1" ht="20.65" customHeight="1">
      <c r="A76" s="177" t="s">
        <v>210</v>
      </c>
      <c r="B76" s="177"/>
      <c r="C76" s="177"/>
      <c r="D76" s="177"/>
      <c r="E76" s="177"/>
      <c r="F76" s="177"/>
      <c r="G76" s="177"/>
      <c r="H76" s="177"/>
      <c r="I76" s="177"/>
    </row>
    <row r="77" spans="1:9" s="20" customFormat="1" ht="20.65" customHeight="1">
      <c r="A77" s="21" t="s">
        <v>211</v>
      </c>
      <c r="B77" s="176">
        <f>院立项信息填写!C82</f>
        <v>0</v>
      </c>
      <c r="C77" s="176"/>
      <c r="D77" s="158" t="s">
        <v>212</v>
      </c>
      <c r="E77" s="158"/>
      <c r="F77" s="158"/>
      <c r="G77" s="176">
        <f>院立项信息填写!C83</f>
        <v>0</v>
      </c>
      <c r="H77" s="176"/>
      <c r="I77" s="176"/>
    </row>
    <row r="78" spans="1:9" s="20" customFormat="1" ht="20.65" customHeight="1">
      <c r="A78" s="21" t="s">
        <v>213</v>
      </c>
      <c r="B78" s="176">
        <f>院立项信息填写!C84</f>
        <v>0</v>
      </c>
      <c r="C78" s="176"/>
      <c r="D78" s="158" t="s">
        <v>268</v>
      </c>
      <c r="E78" s="158"/>
      <c r="F78" s="158"/>
      <c r="G78" s="176" t="str">
        <f>院立项信息填写!C85&amp;IF(COUNTA(院立项信息填写!C86)=1,"/"," ")&amp;院立项信息填写!C86</f>
        <v/>
      </c>
      <c r="H78" s="176"/>
      <c r="I78" s="176"/>
    </row>
    <row r="79" spans="1:9" s="20" customFormat="1" ht="20.65" customHeight="1">
      <c r="A79" s="174" t="str">
        <f>院立项信息填写!B87&amp;"   "&amp;院立项信息填写!C87</f>
        <v xml:space="preserve">近5年是否接受过相关GCP培训？   </v>
      </c>
      <c r="B79" s="174"/>
      <c r="C79" s="174"/>
      <c r="D79" s="174"/>
      <c r="E79" s="174"/>
      <c r="F79" s="174"/>
      <c r="G79" s="174"/>
      <c r="H79" s="174"/>
      <c r="I79" s="174"/>
    </row>
    <row r="80" spans="1:9" s="20" customFormat="1" ht="20.65" customHeight="1">
      <c r="A80" s="174" t="str">
        <f>院立项信息填写!B88&amp;"   "&amp;院立项信息填写!C88</f>
        <v xml:space="preserve">既往是否参加或承担过类似试验？   </v>
      </c>
      <c r="B80" s="174"/>
      <c r="C80" s="174"/>
      <c r="D80" s="174"/>
      <c r="E80" s="174"/>
      <c r="F80" s="174"/>
      <c r="G80" s="174"/>
      <c r="H80" s="174"/>
      <c r="I80" s="174"/>
    </row>
    <row r="81" spans="1:9" s="20" customFormat="1" ht="20.65" customHeight="1">
      <c r="A81" s="174" t="str">
        <f>院立项信息填写!B89&amp;"   "&amp;院立项信息填写!C89</f>
        <v xml:space="preserve">目前是否有正在进行的药物临床试验项目？   </v>
      </c>
      <c r="B81" s="174"/>
      <c r="C81" s="174"/>
      <c r="D81" s="174"/>
      <c r="E81" s="174"/>
      <c r="F81" s="174"/>
      <c r="G81" s="174"/>
      <c r="H81" s="174"/>
      <c r="I81" s="174"/>
    </row>
    <row r="82" spans="1:9" s="20" customFormat="1" ht="20.65" customHeight="1">
      <c r="A82" s="177" t="s">
        <v>269</v>
      </c>
      <c r="B82" s="177"/>
      <c r="C82" s="177"/>
      <c r="D82" s="177"/>
      <c r="E82" s="177"/>
      <c r="F82" s="177"/>
      <c r="G82" s="177"/>
      <c r="H82" s="177"/>
      <c r="I82" s="177"/>
    </row>
    <row r="83" spans="1:9" s="20" customFormat="1" ht="33" customHeight="1">
      <c r="A83" s="21" t="s">
        <v>144</v>
      </c>
      <c r="B83" s="158" t="s">
        <v>270</v>
      </c>
      <c r="C83" s="158"/>
      <c r="D83" s="158"/>
      <c r="E83" s="158"/>
      <c r="F83" s="158" t="s">
        <v>271</v>
      </c>
      <c r="G83" s="158"/>
      <c r="H83" s="158"/>
      <c r="I83" s="21" t="s">
        <v>227</v>
      </c>
    </row>
    <row r="84" spans="1:9" s="20" customFormat="1" ht="20.65" customHeight="1">
      <c r="A84" s="22">
        <f ca="1">OFFSET(院立项信息填写!$A$90,(ROW(院立项信息填写!C1)-1)*7,COLUMN(院立项信息填写!C1)-1)</f>
        <v>0</v>
      </c>
      <c r="B84" s="176" t="str">
        <f ca="1">TEXT(OFFSET(院立项信息填写!$A$91,(ROW(院立项信息填写!C1)-1)*7,COLUMN(院立项信息填写!C1)-1),"YYYY年M月")&amp;"/"&amp;TEXT(OFFSET(院立项信息填写!$A$92,(ROW(院立项信息填写!C1)-1)*7,COLUMN(院立项信息填写!C1)-1),"YYYY年M月")</f>
        <v>1900年1月/1900年1月</v>
      </c>
      <c r="C84" s="176"/>
      <c r="D84" s="176"/>
      <c r="E84" s="176"/>
      <c r="F84" s="176" t="str">
        <f ca="1">OFFSET(院立项信息填写!$A$93,(ROW(院立项信息填写!C1)-1)*7,COLUMN(院立项信息填写!C1)-1)&amp;"/"&amp;OFFSET(院立项信息填写!$A$94,(ROW(院立项信息填写!C1)-1)*7,COLUMN(院立项信息填写!C1)-1)&amp;"/"&amp;OFFSET(院立项信息填写!$A$95,(ROW(院立项信息填写!C1)-1)*7,COLUMN(院立项信息填写!C1)-1)</f>
        <v>//</v>
      </c>
      <c r="G84" s="176"/>
      <c r="H84" s="176"/>
      <c r="I84" s="22">
        <f ca="1">OFFSET(院立项信息填写!$A$96,(ROW(院立项信息填写!C1)-1)*7,COLUMN(院立项信息填写!C1)-1)</f>
        <v>0</v>
      </c>
    </row>
    <row r="85" spans="1:9" s="20" customFormat="1" ht="20.65" customHeight="1">
      <c r="A85" s="22">
        <f ca="1">OFFSET(院立项信息填写!$A$90,(ROW(院立项信息填写!C2)-1)*7,COLUMN(院立项信息填写!C2)-1)</f>
        <v>0</v>
      </c>
      <c r="B85" s="176" t="str">
        <f ca="1">TEXT(OFFSET(院立项信息填写!$A$91,(ROW(院立项信息填写!C2)-1)*7,COLUMN(院立项信息填写!C2)-1),"YYYY年M月")&amp;"/"&amp;TEXT(OFFSET(院立项信息填写!$A$92,(ROW(院立项信息填写!C2)-1)*7,COLUMN(院立项信息填写!C2)-1),"YYYY年M月")</f>
        <v>1900年1月/1900年1月</v>
      </c>
      <c r="C85" s="176"/>
      <c r="D85" s="176"/>
      <c r="E85" s="176"/>
      <c r="F85" s="176" t="str">
        <f ca="1">OFFSET(院立项信息填写!$A$93,(ROW(院立项信息填写!C2)-1)*7,COLUMN(院立项信息填写!C2)-1)&amp;"/"&amp;OFFSET(院立项信息填写!$A$94,(ROW(院立项信息填写!C2)-1)*7,COLUMN(院立项信息填写!C2)-1)&amp;"/"&amp;OFFSET(院立项信息填写!$A$95,(ROW(院立项信息填写!C2)-1)*7,COLUMN(院立项信息填写!C2)-1)</f>
        <v>//</v>
      </c>
      <c r="G85" s="176"/>
      <c r="H85" s="176"/>
      <c r="I85" s="22">
        <f ca="1">OFFSET(院立项信息填写!$A$96,(ROW(院立项信息填写!C2)-1)*7,COLUMN(院立项信息填写!C2)-1)</f>
        <v>0</v>
      </c>
    </row>
    <row r="86" spans="1:9" s="20" customFormat="1" ht="20.65" customHeight="1">
      <c r="A86" s="22">
        <f ca="1">OFFSET(院立项信息填写!$A$90,(ROW(院立项信息填写!C3)-1)*7,COLUMN(院立项信息填写!C3)-1)</f>
        <v>0</v>
      </c>
      <c r="B86" s="176" t="str">
        <f ca="1">TEXT(OFFSET(院立项信息填写!$A$91,(ROW(院立项信息填写!C3)-1)*7,COLUMN(院立项信息填写!C3)-1),"YYYY年M月")&amp;"/"&amp;TEXT(OFFSET(院立项信息填写!$A$92,(ROW(院立项信息填写!C3)-1)*7,COLUMN(院立项信息填写!C3)-1),"YYYY年M月")</f>
        <v>1900年1月/1900年1月</v>
      </c>
      <c r="C86" s="176"/>
      <c r="D86" s="176"/>
      <c r="E86" s="176"/>
      <c r="F86" s="176" t="str">
        <f ca="1">OFFSET(院立项信息填写!$A$93,(ROW(院立项信息填写!C3)-1)*7,COLUMN(院立项信息填写!C3)-1)&amp;"/"&amp;OFFSET(院立项信息填写!$A$94,(ROW(院立项信息填写!C3)-1)*7,COLUMN(院立项信息填写!C3)-1)&amp;"/"&amp;OFFSET(院立项信息填写!$A$95,(ROW(院立项信息填写!C3)-1)*7,COLUMN(院立项信息填写!C3)-1)</f>
        <v>//</v>
      </c>
      <c r="G86" s="176"/>
      <c r="H86" s="176"/>
      <c r="I86" s="22">
        <f ca="1">OFFSET(院立项信息填写!$A$96,(ROW(院立项信息填写!C3)-1)*7,COLUMN(院立项信息填写!C3)-1)</f>
        <v>0</v>
      </c>
    </row>
    <row r="87" spans="1:9" s="20" customFormat="1" ht="20.65" customHeight="1">
      <c r="A87" s="22">
        <f ca="1">OFFSET(院立项信息填写!$A$90,(ROW(院立项信息填写!C4)-1)*7,COLUMN(院立项信息填写!C4)-1)</f>
        <v>0</v>
      </c>
      <c r="B87" s="176" t="str">
        <f ca="1">TEXT(OFFSET(院立项信息填写!$A$91,(ROW(院立项信息填写!C4)-1)*7,COLUMN(院立项信息填写!C4)-1),"YYYY年M月")&amp;"/"&amp;TEXT(OFFSET(院立项信息填写!$A$92,(ROW(院立项信息填写!C4)-1)*7,COLUMN(院立项信息填写!C4)-1),"YYYY年M月")</f>
        <v>1900年1月/1900年1月</v>
      </c>
      <c r="C87" s="176"/>
      <c r="D87" s="176"/>
      <c r="E87" s="176"/>
      <c r="F87" s="176" t="str">
        <f ca="1">OFFSET(院立项信息填写!$A$93,(ROW(院立项信息填写!C4)-1)*7,COLUMN(院立项信息填写!C4)-1)&amp;"/"&amp;OFFSET(院立项信息填写!$A$94,(ROW(院立项信息填写!C4)-1)*7,COLUMN(院立项信息填写!C4)-1)&amp;"/"&amp;OFFSET(院立项信息填写!$A$95,(ROW(院立项信息填写!C4)-1)*7,COLUMN(院立项信息填写!C4)-1)</f>
        <v>//</v>
      </c>
      <c r="G87" s="176"/>
      <c r="H87" s="176"/>
      <c r="I87" s="22">
        <f ca="1">OFFSET(院立项信息填写!$A$96,(ROW(院立项信息填写!C4)-1)*7,COLUMN(院立项信息填写!C4)-1)</f>
        <v>0</v>
      </c>
    </row>
    <row r="88" spans="1:9" s="20" customFormat="1" ht="20.65" customHeight="1">
      <c r="A88" s="22">
        <f ca="1">OFFSET(院立项信息填写!$A$90,(ROW(院立项信息填写!C8)-1)*7,COLUMN(院立项信息填写!C8)-1)</f>
        <v>0</v>
      </c>
      <c r="B88" s="176" t="str">
        <f ca="1">TEXT(OFFSET(院立项信息填写!$A$91,(ROW(院立项信息填写!C8)-1)*7,COLUMN(院立项信息填写!C8)-1),"YYYY年M月")&amp;"/"&amp;TEXT(OFFSET(院立项信息填写!$A$92,(ROW(院立项信息填写!C8)-1)*7,COLUMN(院立项信息填写!C8)-1),"YYYY年M月")</f>
        <v>1900年1月/1900年1月</v>
      </c>
      <c r="C88" s="176"/>
      <c r="D88" s="176"/>
      <c r="E88" s="176"/>
      <c r="F88" s="176" t="str">
        <f ca="1">OFFSET(院立项信息填写!$A$93,(ROW(院立项信息填写!C8)-1)*7,COLUMN(院立项信息填写!C8)-1)&amp;"/"&amp;OFFSET(院立项信息填写!$A$94,(ROW(院立项信息填写!C8)-1)*7,COLUMN(院立项信息填写!C8)-1)&amp;"/"&amp;OFFSET(院立项信息填写!$A$95,(ROW(院立项信息填写!C8)-1)*7,COLUMN(院立项信息填写!C8)-1)</f>
        <v>//</v>
      </c>
      <c r="G88" s="176"/>
      <c r="H88" s="176"/>
      <c r="I88" s="22">
        <f ca="1">OFFSET(院立项信息填写!$A$96,(ROW(院立项信息填写!C8)-1)*7,COLUMN(院立项信息填写!C8)-1)</f>
        <v>0</v>
      </c>
    </row>
    <row r="89" spans="1:9" s="20" customFormat="1" ht="20.65" customHeight="1">
      <c r="A89" s="22">
        <f ca="1">OFFSET(院立项信息填写!$A$90,(ROW(院立项信息填写!C6)-1)*7,COLUMN(院立项信息填写!C6)-1)</f>
        <v>0</v>
      </c>
      <c r="B89" s="176" t="str">
        <f ca="1">TEXT(OFFSET(院立项信息填写!$A$91,(ROW(院立项信息填写!C6)-1)*7,COLUMN(院立项信息填写!C6)-1),"YYYY年M月")&amp;"/"&amp;TEXT(OFFSET(院立项信息填写!$A$92,(ROW(院立项信息填写!C6)-1)*7,COLUMN(院立项信息填写!C6)-1),"YYYY年M月")</f>
        <v>1900年1月/1900年1月</v>
      </c>
      <c r="C89" s="176"/>
      <c r="D89" s="176"/>
      <c r="E89" s="176"/>
      <c r="F89" s="176" t="str">
        <f ca="1">OFFSET(院立项信息填写!$A$93,(ROW(院立项信息填写!C6)-1)*7,COLUMN(院立项信息填写!C6)-1)&amp;"/"&amp;OFFSET(院立项信息填写!$A$94,(ROW(院立项信息填写!C6)-1)*7,COLUMN(院立项信息填写!C6)-1)&amp;"/"&amp;OFFSET(院立项信息填写!$A$95,(ROW(院立项信息填写!C6)-1)*7,COLUMN(院立项信息填写!C6)-1)</f>
        <v>//</v>
      </c>
      <c r="G89" s="176"/>
      <c r="H89" s="176"/>
      <c r="I89" s="22" t="str">
        <f ca="1">OFFSET(院立项信息填写!$A$96,(ROW(院立项信息填写!C6)-1)*7,COLUMN(院立项信息填写!C6)-1)</f>
        <v>否</v>
      </c>
    </row>
    <row r="90" spans="1:9" ht="68.650000000000006" customHeight="1">
      <c r="A90" s="5" t="s">
        <v>254</v>
      </c>
      <c r="B90" s="181" t="s">
        <v>344</v>
      </c>
      <c r="C90" s="181"/>
      <c r="D90" s="181"/>
      <c r="E90" s="181"/>
      <c r="F90" s="181"/>
      <c r="G90" s="181"/>
      <c r="H90" s="181"/>
      <c r="I90" s="181"/>
    </row>
    <row r="91" spans="1:9" ht="68.650000000000006" customHeight="1">
      <c r="A91" s="5" t="s">
        <v>272</v>
      </c>
      <c r="B91" s="181" t="s">
        <v>345</v>
      </c>
      <c r="C91" s="181"/>
      <c r="D91" s="181"/>
      <c r="E91" s="181"/>
      <c r="F91" s="181"/>
      <c r="G91" s="181"/>
      <c r="H91" s="181"/>
      <c r="I91" s="181"/>
    </row>
    <row r="92" spans="1:9" ht="68.650000000000006" customHeight="1">
      <c r="A92" s="5" t="s">
        <v>273</v>
      </c>
      <c r="B92" s="181" t="s">
        <v>346</v>
      </c>
      <c r="C92" s="181"/>
      <c r="D92" s="181"/>
      <c r="E92" s="181"/>
      <c r="F92" s="181"/>
      <c r="G92" s="181"/>
      <c r="H92" s="181"/>
      <c r="I92" s="181"/>
    </row>
    <row r="93" spans="1:9" ht="14.2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4"/>
    </row>
  </sheetData>
  <mergeCells count="115">
    <mergeCell ref="B91:I91"/>
    <mergeCell ref="B92:I92"/>
    <mergeCell ref="A4:A5"/>
    <mergeCell ref="A6:A7"/>
    <mergeCell ref="A8:A9"/>
    <mergeCell ref="A20:A50"/>
    <mergeCell ref="A56:A60"/>
    <mergeCell ref="A61:A75"/>
    <mergeCell ref="B4:C5"/>
    <mergeCell ref="D4:E5"/>
    <mergeCell ref="B6:C7"/>
    <mergeCell ref="D6:E7"/>
    <mergeCell ref="B86:E86"/>
    <mergeCell ref="F86:H86"/>
    <mergeCell ref="B87:E87"/>
    <mergeCell ref="F87:H87"/>
    <mergeCell ref="B88:E88"/>
    <mergeCell ref="F88:H88"/>
    <mergeCell ref="B89:E89"/>
    <mergeCell ref="F89:H89"/>
    <mergeCell ref="B90:I90"/>
    <mergeCell ref="A79:I79"/>
    <mergeCell ref="A80:I80"/>
    <mergeCell ref="A81:I81"/>
    <mergeCell ref="A82:I82"/>
    <mergeCell ref="B83:E83"/>
    <mergeCell ref="F83:H83"/>
    <mergeCell ref="B84:E84"/>
    <mergeCell ref="F84:H84"/>
    <mergeCell ref="B85:E85"/>
    <mergeCell ref="F85:H85"/>
    <mergeCell ref="B73:I73"/>
    <mergeCell ref="B74:I74"/>
    <mergeCell ref="B75:I75"/>
    <mergeCell ref="A76:I76"/>
    <mergeCell ref="B77:C77"/>
    <mergeCell ref="D77:F77"/>
    <mergeCell ref="G77:I77"/>
    <mergeCell ref="B78:C78"/>
    <mergeCell ref="D78:F78"/>
    <mergeCell ref="G78:I78"/>
    <mergeCell ref="B64:I64"/>
    <mergeCell ref="B65:I65"/>
    <mergeCell ref="B66:I66"/>
    <mergeCell ref="B67:I67"/>
    <mergeCell ref="B68:I68"/>
    <mergeCell ref="B69:I69"/>
    <mergeCell ref="B70:I70"/>
    <mergeCell ref="B71:I71"/>
    <mergeCell ref="B72:I72"/>
    <mergeCell ref="A55:I55"/>
    <mergeCell ref="B56:I56"/>
    <mergeCell ref="B57:I57"/>
    <mergeCell ref="B58:I58"/>
    <mergeCell ref="B59:I59"/>
    <mergeCell ref="B60:I60"/>
    <mergeCell ref="B61:I61"/>
    <mergeCell ref="B62:I62"/>
    <mergeCell ref="B63:I63"/>
    <mergeCell ref="B46:I46"/>
    <mergeCell ref="B47:I47"/>
    <mergeCell ref="B48:I48"/>
    <mergeCell ref="B49:I49"/>
    <mergeCell ref="B50:I50"/>
    <mergeCell ref="B51:I51"/>
    <mergeCell ref="A52:I52"/>
    <mergeCell ref="B53:I53"/>
    <mergeCell ref="B54:D54"/>
    <mergeCell ref="E54:F54"/>
    <mergeCell ref="G54:I54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10:I10"/>
    <mergeCell ref="B11:I11"/>
    <mergeCell ref="A12:I12"/>
    <mergeCell ref="A13:I13"/>
    <mergeCell ref="A14:I14"/>
    <mergeCell ref="A15:I15"/>
    <mergeCell ref="A16:I16"/>
    <mergeCell ref="A17:I17"/>
    <mergeCell ref="B18:I18"/>
    <mergeCell ref="A1:I1"/>
    <mergeCell ref="A2:I2"/>
    <mergeCell ref="B3:I3"/>
    <mergeCell ref="F4:I4"/>
    <mergeCell ref="F5:I5"/>
    <mergeCell ref="F6:I6"/>
    <mergeCell ref="F7:I7"/>
    <mergeCell ref="B8:I8"/>
    <mergeCell ref="B9:I9"/>
  </mergeCells>
  <phoneticPr fontId="31" type="noConversion"/>
  <pageMargins left="0.7" right="0.7" top="0.75" bottom="0.75" header="0.3" footer="0.3"/>
  <pageSetup paperSize="9" orientation="portrait" r:id="rId1"/>
  <headerFooter>
    <oddHeader>&amp;L首都医科大学附属北京安定医院临床研究管理委员会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25"/>
  <sheetViews>
    <sheetView view="pageLayout" topLeftCell="A22" zoomScale="112" zoomScalePageLayoutView="112" workbookViewId="0">
      <selection activeCell="B25" sqref="B25"/>
    </sheetView>
  </sheetViews>
  <sheetFormatPr defaultColWidth="8.75" defaultRowHeight="21.4" customHeight="1"/>
  <cols>
    <col min="1" max="1" width="18.125" customWidth="1"/>
    <col min="2" max="2" width="68.125" customWidth="1"/>
    <col min="3" max="3" width="84.5" customWidth="1"/>
  </cols>
  <sheetData>
    <row r="1" spans="1:3" ht="32.65" customHeight="1">
      <c r="A1" s="166" t="s">
        <v>274</v>
      </c>
      <c r="B1" s="166"/>
      <c r="C1" t="s">
        <v>245</v>
      </c>
    </row>
    <row r="2" spans="1:3" ht="20.65" customHeight="1">
      <c r="A2" s="167" t="str">
        <f>RIGHT(药物机构立项及结题信息填写!B67,5)&amp;TEXT(药物机构立项及结题信息填写!C67,"YYYY年M月D日")&amp;"            "&amp;药物机构立项及结题信息填写!B68&amp;药物机构立项及结题信息填写!C68&amp;"         "&amp;"申请编号：20   年第（  ）号 "</f>
        <v xml:space="preserve">申请日期：1900年1月0日            申请人：         申请编号：20   年第（  ）号 </v>
      </c>
      <c r="B2" s="167"/>
      <c r="C2" t="s">
        <v>246</v>
      </c>
    </row>
    <row r="3" spans="1:3" ht="27.4" customHeight="1">
      <c r="A3" s="184" t="s">
        <v>247</v>
      </c>
      <c r="B3" s="14" t="str">
        <f>药物机构立项及结题信息填写!B69&amp;药物机构立项及结题信息填写!C82</f>
        <v>院内项目编号：</v>
      </c>
      <c r="C3" t="s">
        <v>248</v>
      </c>
    </row>
    <row r="4" spans="1:3" ht="27.4" customHeight="1">
      <c r="A4" s="185"/>
      <c r="B4" s="15" t="str">
        <f>药物机构立项及结题信息填写!B12&amp;药物机构立项及结题信息填写!C12</f>
        <v>适应症：</v>
      </c>
    </row>
    <row r="5" spans="1:3" ht="27.4" customHeight="1">
      <c r="A5" s="186"/>
      <c r="B5" s="15" t="str">
        <f>药物机构立项及结题信息填写!B10&amp;药物机构立项及结题信息填写!C10</f>
        <v xml:space="preserve">试验题目： </v>
      </c>
    </row>
    <row r="6" spans="1:3" ht="38.25" customHeight="1">
      <c r="A6" s="184" t="s">
        <v>305</v>
      </c>
      <c r="B6" s="15" t="str">
        <f>药物机构立项及结题信息填写!B70&amp;TEXT(药物机构立项及结题信息填写!C70,"YYYY年M月D日")&amp;"      "&amp;药物机构立项及结题信息填写!B71&amp;TEXT(药物机构立项及结题信息填写!C71,"YYYY年M月D日")</f>
        <v>首次递交伦理审查日期：1900年1月0日      首次获得伦理批准日期：1900年1月0日</v>
      </c>
    </row>
    <row r="7" spans="1:3" ht="38.25" customHeight="1">
      <c r="A7" s="185"/>
      <c r="B7" s="15" t="str">
        <f>药物机构立项及结题信息填写!B95&amp;TEXT(药物机构立项及结题信息填写!C95,"YYYY年M月D日")&amp;"      "&amp;药物机构立项及结题信息填写!B96&amp;TEXT(药物机构立项及结题信息填写!C96,"YYYY年M月D日")</f>
        <v>完成协议签署日期：1900年1月0日      本中心启动会日期：1900年1月0日</v>
      </c>
    </row>
    <row r="8" spans="1:3" ht="35.25" customHeight="1">
      <c r="A8" s="156"/>
      <c r="B8" s="15" t="str">
        <f>药物机构立项及结题信息填写!B72&amp;TEXT(药物机构立项及结题信息填写!C72,"YYYY年M月D日")&amp;"      "&amp;药物机构立项及结题信息填写!B73&amp;TEXT(药物机构立项及结题信息填写!C73,"YYYY年M月D日")</f>
        <v>第一例知情同意书签署日期：1900年1月0日      最后一例知情同意书签署日期：1900年1月0日</v>
      </c>
    </row>
    <row r="9" spans="1:3" ht="41.25" customHeight="1">
      <c r="A9" s="156"/>
      <c r="B9" s="15" t="str">
        <f>药物机构立项及结题信息填写!B74&amp;TEXT(药物机构立项及结题信息填写!C74,"YYYY年M月D日")&amp;"      "&amp;药物机构立项及结题信息填写!B75&amp;TEXT(药物机构立项及结题信息填写!C75,"YYYY年M月D日")</f>
        <v>第一例受试者入组日期：1900年1月0日      最后一例受试者结束随访日期：1900年1月0日</v>
      </c>
    </row>
    <row r="10" spans="1:3" ht="44.25" customHeight="1">
      <c r="A10" s="156"/>
      <c r="B10" s="15" t="str">
        <f>药物机构立项及结题信息填写!B76&amp;药物机构立项及结题信息填写!C76&amp;"        "&amp;药物机构立项及结题信息填写!B77&amp;药物机构立项及结题信息填写!C77&amp;"           "&amp;药物机构立项及结题信息填写!B78&amp;药物机构立项及结题信息填写!C78&amp;"                             "&amp;药物机构立项及结题信息填写!B79&amp;药物机构立项及结题信息填写!C79&amp;"             "&amp;药物机构立项及结题信息填写!B80&amp;药物机构立项及结题信息填写!C80&amp;"       "&amp;药物机构立项及结题信息填写!B81&amp;药物机构立项及结题信息填写!C81</f>
        <v>计划入组例数：        筛选例数：           入组例数：                             完成试验例数：             未完成试验例数：       本中心SAE例数：</v>
      </c>
    </row>
    <row r="11" spans="1:3" ht="57.75" customHeight="1">
      <c r="A11" s="157"/>
      <c r="B11" s="15" t="str">
        <f>药物机构立项及结题信息填写!B97&amp;药物机构立项及结题信息填写!C97&amp;"      "&amp;IF(药物机构立项及结题信息填写!C97="暂停/终止",药物机构立项及结题信息填写!B98&amp;药物机构立项及结题信息填写!C98,"  ")&amp;"         "&amp;IF(药物机构立项及结题信息填写!C97="暂停/终止",药物机构立项及结题信息填写!B99&amp;TEXT(药物机构立项及结题信息填写!C99,"YYYY年M月D日"),"  ")</f>
        <v xml:space="preserve">试验是否被暂停或终止：                   </v>
      </c>
    </row>
    <row r="12" spans="1:3" ht="33" customHeight="1">
      <c r="A12" s="155" t="s">
        <v>251</v>
      </c>
      <c r="B12" s="15" t="str">
        <f>药物机构立项及结题信息填写!B50&amp;药物机构立项及结题信息填写!C50&amp;"                  "&amp;药物机构立项及结题信息填写!B51&amp;药物机构立项及结题信息填写!C51</f>
        <v>申办单位名称：                  企业性质：</v>
      </c>
    </row>
    <row r="13" spans="1:3" ht="27.4" customHeight="1">
      <c r="A13" s="156"/>
      <c r="B13" s="14" t="str">
        <f>RIGHT(药物机构立项及结题信息填写!B52,6)&amp;药物机构立项及结题信息填写!C52&amp;"      "&amp;药物机构立项及结题信息填写!B53&amp;药物机构立项及结题信息填写!C53&amp;"      "&amp;药物机构立项及结题信息填写!B54&amp;药物机构立项及结题信息填写!C54</f>
        <v>联系人姓名：      电话：      电子邮箱：</v>
      </c>
    </row>
    <row r="14" spans="1:3" ht="27.4" customHeight="1">
      <c r="A14" s="157"/>
      <c r="B14" s="14" t="str">
        <f>药物机构立项及结题信息填写!B55&amp;药物机构立项及结题信息填写!C55</f>
        <v>联系人邮政地址及邮编：</v>
      </c>
    </row>
    <row r="15" spans="1:3" ht="27.4" customHeight="1">
      <c r="A15" s="155" t="s">
        <v>275</v>
      </c>
      <c r="B15" s="14" t="str">
        <f>药物机构立项及结题信息填写!B56&amp;药物机构立项及结题信息填写!C56&amp;"                  "&amp;药物机构立项及结题信息填写!B57&amp;药物机构立项及结题信息填写!C57</f>
        <v>CRO名称：                  企业性质：</v>
      </c>
    </row>
    <row r="16" spans="1:3" ht="27.4" customHeight="1">
      <c r="A16" s="156"/>
      <c r="B16" s="15" t="str">
        <f>MID(药物机构立项及结题信息填写!B58,4,3)&amp;"："&amp;药物机构立项及结题信息填写!C58&amp;"      "&amp;药物机构立项及结题信息填写!B59&amp;药物机构立项及结题信息填写!C59&amp;"           "&amp;药物机构立项及结题信息填写!B60&amp;药物机构立项及结题信息填写!C60</f>
        <v>联系人：      电话：           电子邮箱：</v>
      </c>
    </row>
    <row r="17" spans="1:2" ht="27.4" customHeight="1">
      <c r="A17" s="157"/>
      <c r="B17" s="14" t="str">
        <f>药物机构立项及结题信息填写!B61&amp;药物机构立项及结题信息填写!C61</f>
        <v>联系人邮政地址及邮编：</v>
      </c>
    </row>
    <row r="18" spans="1:2" ht="37.5" customHeight="1">
      <c r="A18" s="17" t="s">
        <v>276</v>
      </c>
      <c r="B18" s="14" t="str">
        <f>药物机构立项及结题信息填写!B62&amp;药物机构立项及结题信息填写!C62&amp;"                  "&amp;药物机构立项及结题信息填写!B63&amp;药物机构立项及结题信息填写!C63</f>
        <v>牵头单位名称（所在城市）：                  牵头人：</v>
      </c>
    </row>
    <row r="19" spans="1:2" ht="27.4" customHeight="1">
      <c r="A19" s="183" t="s">
        <v>277</v>
      </c>
      <c r="B19" s="14" t="str">
        <f>"主要研究者："&amp;药物机构立项及结题信息填写!C3</f>
        <v>主要研究者：</v>
      </c>
    </row>
    <row r="20" spans="1:2" ht="27.4" customHeight="1">
      <c r="A20" s="183"/>
      <c r="B20" s="15" t="str">
        <f>RIGHT(药物机构立项及结题信息填写!B90,9)&amp;药物机构立项及结题信息填写!C90</f>
        <v>其他主要参加人员：</v>
      </c>
    </row>
    <row r="21" spans="1:2" ht="27.4" customHeight="1">
      <c r="A21" s="16" t="s">
        <v>278</v>
      </c>
      <c r="B21" s="15" t="str">
        <f>药物机构立项及结题信息填写!C91&amp;"  "&amp;药物机构立项及结题信息填写!C92&amp;" 份    "&amp;药物机构立项及结题信息填写!C93&amp;"  "&amp;药物机构立项及结题信息填写!C94&amp;IF(药物机构立项及结题信息填写!C94&gt;1," 份    "," ")</f>
        <v xml:space="preserve">   份       </v>
      </c>
    </row>
    <row r="22" spans="1:2" ht="139.15" customHeight="1">
      <c r="A22" s="16" t="s">
        <v>254</v>
      </c>
      <c r="B22" s="18" t="s">
        <v>343</v>
      </c>
    </row>
    <row r="23" spans="1:2" ht="81" customHeight="1">
      <c r="A23" s="16" t="s">
        <v>255</v>
      </c>
      <c r="B23" s="19" t="s">
        <v>341</v>
      </c>
    </row>
    <row r="24" spans="1:2" ht="81" customHeight="1">
      <c r="A24" s="16" t="s">
        <v>256</v>
      </c>
      <c r="B24" s="19" t="s">
        <v>342</v>
      </c>
    </row>
    <row r="25" spans="1:2" ht="81" customHeight="1">
      <c r="A25" s="16" t="s">
        <v>257</v>
      </c>
      <c r="B25" s="19" t="s">
        <v>342</v>
      </c>
    </row>
  </sheetData>
  <mergeCells count="7">
    <mergeCell ref="A19:A20"/>
    <mergeCell ref="A1:B1"/>
    <mergeCell ref="A2:B2"/>
    <mergeCell ref="A3:A5"/>
    <mergeCell ref="A6:A11"/>
    <mergeCell ref="A12:A14"/>
    <mergeCell ref="A15:A17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&amp;L第5版，版本日期：2022年1月10日 &amp;R首都医科大学附属北京安定医院药物临床试验机构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23"/>
  <sheetViews>
    <sheetView view="pageLayout" topLeftCell="A19" workbookViewId="0">
      <selection activeCell="B23" sqref="B23"/>
    </sheetView>
  </sheetViews>
  <sheetFormatPr defaultColWidth="8.75" defaultRowHeight="21.4" customHeight="1"/>
  <cols>
    <col min="1" max="1" width="18.125" customWidth="1"/>
    <col min="2" max="2" width="68.125" customWidth="1"/>
    <col min="3" max="3" width="84.5" customWidth="1"/>
  </cols>
  <sheetData>
    <row r="1" spans="1:3" ht="32.65" customHeight="1">
      <c r="A1" s="166" t="s">
        <v>306</v>
      </c>
      <c r="B1" s="166"/>
      <c r="C1" t="s">
        <v>245</v>
      </c>
    </row>
    <row r="2" spans="1:3" ht="20.65" customHeight="1">
      <c r="A2" s="167" t="str">
        <f>RIGHT(器械机构立项及结题信息填写!B80,5)&amp;TEXT(器械机构立项及结题信息填写!C80,"YYYY年M月D日")&amp;"            "&amp;器械机构立项及结题信息填写!B81&amp;器械机构立项及结题信息填写!C81&amp;"         "&amp;"申请编号：20   年第（  ）号 "</f>
        <v xml:space="preserve">申请日期：1900年1月0日            申请人：         申请编号：20   年第（  ）号 </v>
      </c>
      <c r="B2" s="167"/>
      <c r="C2" t="s">
        <v>246</v>
      </c>
    </row>
    <row r="3" spans="1:3" ht="27.4" customHeight="1">
      <c r="A3" s="184" t="s">
        <v>247</v>
      </c>
      <c r="B3" s="14" t="str">
        <f>器械机构立项及结题信息填写!B82&amp;器械机构立项及结题信息填写!C82</f>
        <v>院内项目编号：</v>
      </c>
      <c r="C3" t="s">
        <v>248</v>
      </c>
    </row>
    <row r="4" spans="1:3" ht="27.4" customHeight="1">
      <c r="A4" s="185"/>
      <c r="B4" s="15" t="str">
        <f>器械机构立项及结题信息填写!B7&amp;器械机构立项及结题信息填写!C7</f>
        <v>适应症：</v>
      </c>
    </row>
    <row r="5" spans="1:3" ht="27.4" customHeight="1">
      <c r="A5" s="186"/>
      <c r="B5" s="15" t="str">
        <f>器械机构立项及结题信息填写!B6&amp;器械机构立项及结题信息填写!C6</f>
        <v xml:space="preserve">试验题目： </v>
      </c>
    </row>
    <row r="6" spans="1:3" ht="43.5" customHeight="1">
      <c r="A6" s="184" t="s">
        <v>305</v>
      </c>
      <c r="B6" s="15" t="str">
        <f>器械机构立项及结题信息填写!B83&amp;TEXT(器械机构立项及结题信息填写!C83,"YYYY年M月D日")&amp;"      "&amp;器械机构立项及结题信息填写!B84&amp;TEXT(器械机构立项及结题信息填写!C84,"YYYY年M月D日")</f>
        <v>首次递交伦理审查日期：1900年1月0日      首次获得伦理批准日期：1900年1月0日</v>
      </c>
    </row>
    <row r="7" spans="1:3" ht="42" customHeight="1">
      <c r="A7" s="185"/>
      <c r="B7" s="15" t="str">
        <f>器械机构立项及结题信息填写!B85&amp;TEXT(器械机构立项及结题信息填写!C85,"YYYY年M月D日")&amp;"      "&amp;器械机构立项及结题信息填写!B86&amp;TEXT(器械机构立项及结题信息填写!C86,"YYYY年M月D日")</f>
        <v>完成协议签署日期：1900年1月0日      本中心启动会日期：1900年1月0日</v>
      </c>
    </row>
    <row r="8" spans="1:3" ht="45" customHeight="1">
      <c r="A8" s="156"/>
      <c r="B8" s="15" t="str">
        <f>器械机构立项及结题信息填写!B87&amp;TEXT(器械机构立项及结题信息填写!C87,"YYYY年M月D日")&amp;"      "&amp;器械机构立项及结题信息填写!B88&amp;TEXT(器械机构立项及结题信息填写!C88,"YYYY年M月D日")</f>
        <v>第一例知情同意书签署日期：1900年1月0日      最后一例知情同意书签署日期：1900年1月0日</v>
      </c>
    </row>
    <row r="9" spans="1:3" ht="45.75" customHeight="1">
      <c r="A9" s="156"/>
      <c r="B9" s="15" t="str">
        <f>器械机构立项及结题信息填写!B89&amp;TEXT(器械机构立项及结题信息填写!C89,"YYYY年M月D日")&amp;"      "&amp;器械机构立项及结题信息填写!B90&amp;TEXT(器械机构立项及结题信息填写!C90,"YYYY年M月D日")</f>
        <v>第一例受试者入组日期：1900年1月0日      最后一例受试者结束随访日期：1900年1月0日</v>
      </c>
    </row>
    <row r="10" spans="1:3" ht="47.25" customHeight="1">
      <c r="A10" s="156"/>
      <c r="B10" s="15" t="str">
        <f>器械机构立项及结题信息填写!B91&amp;器械机构立项及结题信息填写!C91&amp;"        "&amp;器械机构立项及结题信息填写!B92&amp;器械机构立项及结题信息填写!C92&amp;"           "&amp;器械机构立项及结题信息填写!B93&amp;器械机构立项及结题信息填写!C93&amp;"                             "&amp;器械机构立项及结题信息填写!B94&amp;器械机构立项及结题信息填写!C94&amp;"             "&amp;器械机构立项及结题信息填写!B95&amp;器械机构立项及结题信息填写!C95&amp;"       "&amp;器械机构立项及结题信息填写!B96&amp;器械机构立项及结题信息填写!C96</f>
        <v>计划入组例数：        筛选例数：           入组例数：                             完成试验例数：             未完成试验例数：       本中心SAE例数：</v>
      </c>
    </row>
    <row r="11" spans="1:3" ht="34.5" customHeight="1">
      <c r="A11" s="157"/>
      <c r="B11" s="15" t="str">
        <f>器械机构立项及结题信息填写!B97&amp;器械机构立项及结题信息填写!C97&amp;"      "&amp;IF(器械机构立项及结题信息填写!C97="暂停/终止",器械机构立项及结题信息填写!B98&amp;器械机构立项及结题信息填写!C98,"  ")&amp;"         "&amp;IF(器械机构立项及结题信息填写!C97="暂停/终止",器械机构立项及结题信息填写!B99&amp;TEXT(器械机构立项及结题信息填写!C99,"YYYY年M月D日"),"  ")</f>
        <v xml:space="preserve">试验是否被暂停或终止：                   </v>
      </c>
    </row>
    <row r="12" spans="1:3" ht="27.4" customHeight="1">
      <c r="A12" s="183" t="s">
        <v>251</v>
      </c>
      <c r="B12" s="14" t="str">
        <f>器械机构立项及结题信息填写!B100&amp;器械机构立项及结题信息填写!C100</f>
        <v>申办单位名称：</v>
      </c>
    </row>
    <row r="13" spans="1:3" ht="27.4" customHeight="1">
      <c r="A13" s="183"/>
      <c r="B13" s="14" t="str">
        <f>RIGHT(器械机构立项及结题信息填写!B101,6)&amp;器械机构立项及结题信息填写!C101&amp;"      "&amp;器械机构立项及结题信息填写!B102&amp;器械机构立项及结题信息填写!C102&amp;"      "&amp;器械机构立项及结题信息填写!B103&amp;器械机构立项及结题信息填写!C103</f>
        <v>联系人姓名：      电话：      电子邮箱：</v>
      </c>
    </row>
    <row r="14" spans="1:3" ht="27.4" customHeight="1">
      <c r="A14" s="187" t="s">
        <v>275</v>
      </c>
      <c r="B14" s="14" t="str">
        <f>RIGHT(器械机构立项及结题信息填写!B104,3)&amp;器械机构立项及结题信息填写!C104</f>
        <v>名称：</v>
      </c>
    </row>
    <row r="15" spans="1:3" ht="27.4" customHeight="1">
      <c r="A15" s="187"/>
      <c r="B15" s="15" t="str">
        <f>MID(器械机构立项及结题信息填写!B105,4,3)&amp;"："&amp;器械机构立项及结题信息填写!C105&amp;"      "&amp;器械机构立项及结题信息填写!B106&amp;器械机构立项及结题信息填写!C106&amp;"           "&amp;器械机构立项及结题信息填写!B107&amp;器械机构立项及结题信息填写!C107</f>
        <v>联系人：      电话：           电子邮箱：</v>
      </c>
    </row>
    <row r="16" spans="1:3" ht="27.4" customHeight="1">
      <c r="A16" s="17" t="s">
        <v>276</v>
      </c>
      <c r="B16" s="14" t="str">
        <f>RIGHT(器械机构立项及结题信息填写!B43,5)&amp;器械机构立项及结题信息填写!C43&amp;"      "&amp;器械机构立项及结题信息填写!B44&amp;器械机构立项及结题信息填写!C44</f>
        <v>在城市）：      牵头人：</v>
      </c>
    </row>
    <row r="17" spans="1:2" ht="27.4" customHeight="1">
      <c r="A17" s="183" t="s">
        <v>277</v>
      </c>
      <c r="B17" s="14" t="str">
        <f>"主要研究者："&amp;器械机构立项及结题信息填写!C3</f>
        <v>主要研究者：</v>
      </c>
    </row>
    <row r="18" spans="1:2" ht="27.4" customHeight="1">
      <c r="A18" s="183"/>
      <c r="B18" s="15" t="str">
        <f>RIGHT(器械机构立项及结题信息填写!B108,9)&amp;器械机构立项及结题信息填写!C108</f>
        <v>其他主要参加人员：</v>
      </c>
    </row>
    <row r="19" spans="1:2" ht="27.4" customHeight="1">
      <c r="A19" s="97" t="s">
        <v>278</v>
      </c>
      <c r="B19" s="15" t="str">
        <f>药物机构立项及结题信息填写!C91&amp;"  "&amp;药物机构立项及结题信息填写!C92&amp;" 份    "&amp;药物机构立项及结题信息填写!C93&amp;"  "&amp;药物机构立项及结题信息填写!C94&amp;IF(药物机构立项及结题信息填写!C94&gt;1," 份    "," ")</f>
        <v xml:space="preserve">   份       </v>
      </c>
    </row>
    <row r="20" spans="1:2" ht="139.15" customHeight="1">
      <c r="A20" s="97" t="s">
        <v>254</v>
      </c>
      <c r="B20" s="18" t="s">
        <v>347</v>
      </c>
    </row>
    <row r="21" spans="1:2" ht="81" customHeight="1">
      <c r="A21" s="97" t="s">
        <v>255</v>
      </c>
      <c r="B21" s="19" t="s">
        <v>348</v>
      </c>
    </row>
    <row r="22" spans="1:2" ht="81" customHeight="1">
      <c r="A22" s="97" t="s">
        <v>256</v>
      </c>
      <c r="B22" s="19" t="s">
        <v>348</v>
      </c>
    </row>
    <row r="23" spans="1:2" ht="81" customHeight="1">
      <c r="A23" s="97" t="s">
        <v>257</v>
      </c>
      <c r="B23" s="19" t="s">
        <v>349</v>
      </c>
    </row>
  </sheetData>
  <mergeCells count="7">
    <mergeCell ref="A17:A18"/>
    <mergeCell ref="A6:A11"/>
    <mergeCell ref="A1:B1"/>
    <mergeCell ref="A2:B2"/>
    <mergeCell ref="A3:A5"/>
    <mergeCell ref="A12:A13"/>
    <mergeCell ref="A14:A15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&amp;L第3版，版本日期：2022年1月10日 &amp;R首都医科大学附属北京安定医院医疗器械临床试验机构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73"/>
  <sheetViews>
    <sheetView view="pageLayout" topLeftCell="A58" workbookViewId="0">
      <selection activeCell="B77" sqref="B77"/>
    </sheetView>
  </sheetViews>
  <sheetFormatPr defaultColWidth="8.75" defaultRowHeight="21.4" customHeight="1"/>
  <cols>
    <col min="1" max="1" width="12.75" customWidth="1"/>
    <col min="2" max="2" width="75.625" customWidth="1"/>
    <col min="3" max="3" width="13.5" customWidth="1"/>
  </cols>
  <sheetData>
    <row r="1" spans="1:3" ht="33" customHeight="1">
      <c r="A1" s="166" t="s">
        <v>279</v>
      </c>
      <c r="B1" s="166"/>
      <c r="C1" t="s">
        <v>245</v>
      </c>
    </row>
    <row r="2" spans="1:3" ht="20.65" customHeight="1">
      <c r="A2" s="167" t="str">
        <f>器械机构立项及结题信息填写!B2&amp;TEXT(器械机构立项及结题信息填写!C2,"YYYY年M月D日")&amp;"           "&amp;器械机构立项及结题信息填写!B3&amp;器械机构立项及结题信息填写!C3&amp;"            "&amp;"申请编号：20   年第（  ）号 "</f>
        <v xml:space="preserve">申请日期：1900年1月0日           申请人：            申请编号：20   年第（  ）号 </v>
      </c>
      <c r="B2" s="167"/>
      <c r="C2" t="s">
        <v>246</v>
      </c>
    </row>
    <row r="3" spans="1:3" ht="20.65" customHeight="1">
      <c r="A3" s="158" t="s">
        <v>247</v>
      </c>
      <c r="B3" s="6" t="str">
        <f>器械机构立项及结题信息填写!B4&amp;器械机构立项及结题信息填写!C4</f>
        <v>医疗器械名称：</v>
      </c>
      <c r="C3" t="s">
        <v>248</v>
      </c>
    </row>
    <row r="4" spans="1:3" ht="20.65" customHeight="1">
      <c r="A4" s="158"/>
      <c r="B4" s="6" t="str">
        <f>器械机构立项及结题信息填写!B5&amp;器械机构立项及结题信息填写!C5</f>
        <v>器械分类：</v>
      </c>
      <c r="C4" t="s">
        <v>249</v>
      </c>
    </row>
    <row r="5" spans="1:3" ht="20.65" customHeight="1">
      <c r="A5" s="158"/>
      <c r="B5" s="7" t="str">
        <f>器械机构立项及结题信息填写!B6&amp;器械机构立项及结题信息填写!C6</f>
        <v xml:space="preserve">试验题目： </v>
      </c>
    </row>
    <row r="6" spans="1:3" ht="20.65" customHeight="1">
      <c r="A6" s="158"/>
      <c r="B6" s="8" t="str">
        <f>器械机构立项及结题信息填写!B7&amp;器械机构立项及结题信息填写!C7</f>
        <v>适应症：</v>
      </c>
    </row>
    <row r="7" spans="1:3" ht="20.65" customHeight="1">
      <c r="A7" s="158"/>
      <c r="B7" s="6" t="str">
        <f>器械机构立项及结题信息填写!B8&amp;器械机构立项及结题信息填写!C8&amp;"      "&amp;器械机构立项及结题信息填写!B9&amp;器械机构立项及结题信息填写!C9</f>
        <v>预计总例数：      预计承担例数：</v>
      </c>
    </row>
    <row r="8" spans="1:3" ht="20.65" customHeight="1">
      <c r="A8" s="158"/>
      <c r="B8" s="6" t="str">
        <f>器械机构立项及结题信息填写!B10&amp;器械机构立项及结题信息填写!C10</f>
        <v>试验分类：</v>
      </c>
    </row>
    <row r="9" spans="1:3" ht="20.65" customHeight="1">
      <c r="A9" s="158"/>
      <c r="B9" s="6" t="str">
        <f>器械机构立项及结题信息填写!B11&amp;TEXT(器械机构立项及结题信息填写!C11,"YYYY年M月D日")&amp;"      "&amp;器械机构立项及结题信息填写!B12&amp;TEXT(器械机构立项及结题信息填写!C12,"YYYY年M月D日")</f>
        <v>预计开始时间：1900年1月0日      预计结束时间：1900年1月0日</v>
      </c>
    </row>
    <row r="10" spans="1:3" ht="20.65" customHeight="1">
      <c r="A10" s="158"/>
      <c r="B10" s="6" t="str">
        <f>器械机构立项及结题信息填写!B16&amp;器械机构立项及结题信息填写!C16</f>
        <v>项目进展阶段：</v>
      </c>
    </row>
    <row r="11" spans="1:3" ht="20.65" customHeight="1">
      <c r="A11" s="158" t="s">
        <v>69</v>
      </c>
      <c r="B11" s="6"/>
    </row>
    <row r="12" spans="1:3" ht="20.65" customHeight="1">
      <c r="A12" s="158"/>
      <c r="B12" s="6"/>
    </row>
    <row r="13" spans="1:3" ht="20.65" customHeight="1">
      <c r="A13" s="158"/>
      <c r="B13" s="6"/>
    </row>
    <row r="14" spans="1:3" ht="20.65" customHeight="1">
      <c r="A14" s="158"/>
      <c r="B14" s="6"/>
    </row>
    <row r="15" spans="1:3" ht="20.65" customHeight="1">
      <c r="A15" s="158"/>
      <c r="B15" s="6" t="str">
        <f>IF(COUNTA(器械机构立项及结题信息填写!C21)=1,器械机构立项及结题信息填写!C21,"  ")</f>
        <v/>
      </c>
    </row>
    <row r="16" spans="1:3" ht="20.65" customHeight="1">
      <c r="A16" s="158"/>
      <c r="B16" s="6" t="str">
        <f>IF(COUNTA(器械机构立项及结题信息填写!C22)=1,器械机构立项及结题信息填写!C22,"  ")</f>
        <v/>
      </c>
    </row>
    <row r="17" spans="1:2" ht="20.65" customHeight="1">
      <c r="A17" s="158"/>
      <c r="B17" s="6" t="str">
        <f>IF(COUNTA(器械机构立项及结题信息填写!C23)=1,器械机构立项及结题信息填写!C23,"  ")</f>
        <v/>
      </c>
    </row>
    <row r="18" spans="1:2" ht="20.65" customHeight="1">
      <c r="A18" s="158"/>
      <c r="B18" s="6" t="str">
        <f>IF(COUNTA(器械机构立项及结题信息填写!C24)=1,器械机构立项及结题信息填写!C24,"  ")</f>
        <v/>
      </c>
    </row>
    <row r="19" spans="1:2" ht="20.65" customHeight="1">
      <c r="A19" s="158"/>
      <c r="B19" s="6" t="str">
        <f>IF(COUNTA(器械机构立项及结题信息填写!C25)=1,器械机构立项及结题信息填写!C25,"  ")</f>
        <v/>
      </c>
    </row>
    <row r="20" spans="1:2" ht="20.65" customHeight="1">
      <c r="A20" s="158"/>
      <c r="B20" s="6" t="str">
        <f>IF(COUNTA(器械机构立项及结题信息填写!C26)=1,器械机构立项及结题信息填写!C26,"  ")</f>
        <v/>
      </c>
    </row>
    <row r="21" spans="1:2" ht="28.9" customHeight="1">
      <c r="A21" s="158"/>
      <c r="B21" s="6" t="str">
        <f>IF(COUNTA(器械机构立项及结题信息填写!C27)=1,器械机构立项及结题信息填写!C27,"  ")</f>
        <v/>
      </c>
    </row>
    <row r="22" spans="1:2" ht="20.65" customHeight="1">
      <c r="A22" s="158"/>
      <c r="B22" s="6" t="str">
        <f>IF(COUNTA(器械机构立项及结题信息填写!C24)=1,器械机构立项及结题信息填写!C24,"  ")</f>
        <v/>
      </c>
    </row>
    <row r="23" spans="1:2" ht="20.65" customHeight="1">
      <c r="A23" s="158"/>
      <c r="B23" s="6" t="str">
        <f>IF(COUNTA(器械机构立项及结题信息填写!C25)=1,器械机构立项及结题信息填写!C25,"  ")</f>
        <v/>
      </c>
    </row>
    <row r="24" spans="1:2" ht="20.65" customHeight="1">
      <c r="A24" s="158"/>
      <c r="B24" s="6" t="str">
        <f>IF(COUNTA(器械机构立项及结题信息填写!C26)=1,器械机构立项及结题信息填写!C26,"  ")</f>
        <v/>
      </c>
    </row>
    <row r="25" spans="1:2" ht="20.65" customHeight="1">
      <c r="A25" s="158"/>
      <c r="B25" s="6" t="str">
        <f>IF(COUNTA(器械机构立项及结题信息填写!C27)=1,器械机构立项及结题信息填写!C27,"  ")</f>
        <v/>
      </c>
    </row>
    <row r="26" spans="1:2" ht="20.65" customHeight="1">
      <c r="A26" s="158"/>
      <c r="B26" s="6" t="str">
        <f>IF(COUNTA(器械机构立项及结题信息填写!C28)=1,器械机构立项及结题信息填写!C28,"  ")</f>
        <v/>
      </c>
    </row>
    <row r="27" spans="1:2" ht="20.65" customHeight="1">
      <c r="A27" s="158"/>
      <c r="B27" s="6" t="str">
        <f>IF(COUNTA(器械机构立项及结题信息填写!C29)=1,器械机构立项及结题信息填写!C29,"  ")</f>
        <v/>
      </c>
    </row>
    <row r="28" spans="1:2" ht="20.65" customHeight="1">
      <c r="A28" s="158"/>
      <c r="B28" s="6" t="str">
        <f>IF(COUNTA(器械机构立项及结题信息填写!C30)=1,器械机构立项及结题信息填写!C30,"  ")</f>
        <v/>
      </c>
    </row>
    <row r="29" spans="1:2" ht="20.65" customHeight="1">
      <c r="A29" s="158"/>
      <c r="B29" s="6" t="str">
        <f>IF(COUNTA(器械机构立项及结题信息填写!C34)=1,器械机构立项及结题信息填写!C34,"  ")</f>
        <v/>
      </c>
    </row>
    <row r="30" spans="1:2" ht="20.65" customHeight="1">
      <c r="A30" s="158" t="s">
        <v>251</v>
      </c>
      <c r="B30" s="6" t="str">
        <f>RIGHT(器械机构立项及结题信息填写!B35,3)&amp;器械机构立项及结题信息填写!C35</f>
        <v>名称：</v>
      </c>
    </row>
    <row r="31" spans="1:2" ht="20.65" customHeight="1">
      <c r="A31" s="158"/>
      <c r="B31" s="6" t="str">
        <f>RIGHT(器械机构立项及结题信息填写!B36,6)&amp;器械机构立项及结题信息填写!C36&amp;"      "&amp;器械机构立项及结题信息填写!B37&amp;器械机构立项及结题信息填写!C37&amp;"      "&amp;器械机构立项及结题信息填写!B38&amp;器械机构立项及结题信息填写!C38</f>
        <v>联系人姓名：      电话：      电子邮箱：</v>
      </c>
    </row>
    <row r="32" spans="1:2" ht="20.65" customHeight="1">
      <c r="A32" s="188" t="s">
        <v>252</v>
      </c>
      <c r="B32" s="6" t="str">
        <f>RIGHT(器械机构立项及结题信息填写!B39,3)&amp;器械机构立项及结题信息填写!C39</f>
        <v>名称：</v>
      </c>
    </row>
    <row r="33" spans="1:2" ht="20.65" customHeight="1">
      <c r="A33" s="188"/>
      <c r="B33" s="8" t="str">
        <f>RIGHT(器械机构立项及结题信息填写!B39,6)&amp;器械机构立项及结题信息填写!C39&amp;"      "&amp;器械机构立项及结题信息填写!B40&amp;器械机构立项及结题信息填写!C40&amp;"           "&amp;器械机构立项及结题信息填写!B41&amp;器械机构立项及结题信息填写!C41</f>
        <v>CRO名称：      CRO联系人姓名：            电话：</v>
      </c>
    </row>
    <row r="34" spans="1:2" ht="20.65" customHeight="1">
      <c r="A34" s="158" t="s">
        <v>253</v>
      </c>
      <c r="B34" s="6" t="str">
        <f>器械机构立项及结题信息填写!B43&amp;器械机构立项及结题信息填写!C43&amp;"      "&amp;器械机构立项及结题信息填写!B44&amp;器械机构立项及结题信息填写!C44</f>
        <v>牵头单位名称（所在城市）：      牵头人：</v>
      </c>
    </row>
    <row r="35" spans="1:2" ht="20.65" customHeight="1">
      <c r="A35" s="158"/>
      <c r="B35" s="7" t="str">
        <f>器械机构立项及结题信息填写!B45&amp;器械机构立项及结题信息填写!C45</f>
        <v>其他参加单位（所在城市）及PI名字（全部列上）：</v>
      </c>
    </row>
    <row r="36" spans="1:2" ht="20.65" customHeight="1">
      <c r="A36" s="158"/>
      <c r="B36" s="9" t="str">
        <f>器械机构立项及结题信息填写!B46&amp;器械机构立项及结题信息填写!C46</f>
        <v/>
      </c>
    </row>
    <row r="37" spans="1:2" ht="20.65" customHeight="1">
      <c r="A37" s="158"/>
      <c r="B37" s="9" t="str">
        <f>器械机构立项及结题信息填写!B47&amp;器械机构立项及结题信息填写!C47</f>
        <v/>
      </c>
    </row>
    <row r="38" spans="1:2" ht="20.65" customHeight="1">
      <c r="A38" s="158"/>
      <c r="B38" s="9" t="str">
        <f>器械机构立项及结题信息填写!B48&amp;器械机构立项及结题信息填写!C48</f>
        <v/>
      </c>
    </row>
    <row r="39" spans="1:2" ht="20.65" customHeight="1">
      <c r="A39" s="158"/>
      <c r="B39" s="9" t="str">
        <f>器械机构立项及结题信息填写!B49&amp;器械机构立项及结题信息填写!C49</f>
        <v/>
      </c>
    </row>
    <row r="40" spans="1:2" ht="20.65" customHeight="1">
      <c r="A40" s="158"/>
      <c r="B40" s="9" t="str">
        <f>器械机构立项及结题信息填写!B50&amp;器械机构立项及结题信息填写!C50</f>
        <v/>
      </c>
    </row>
    <row r="41" spans="1:2" ht="20.65" customHeight="1">
      <c r="A41" s="158"/>
      <c r="B41" s="9" t="str">
        <f>器械机构立项及结题信息填写!B51&amp;器械机构立项及结题信息填写!C51</f>
        <v/>
      </c>
    </row>
    <row r="42" spans="1:2" ht="20.65" customHeight="1">
      <c r="A42" s="158"/>
      <c r="B42" s="9" t="str">
        <f>器械机构立项及结题信息填写!B52&amp;器械机构立项及结题信息填写!C52</f>
        <v/>
      </c>
    </row>
    <row r="43" spans="1:2" ht="20.65" customHeight="1">
      <c r="A43" s="158"/>
      <c r="B43" s="9" t="str">
        <f>器械机构立项及结题信息填写!B53&amp;器械机构立项及结题信息填写!C53</f>
        <v/>
      </c>
    </row>
    <row r="44" spans="1:2" ht="20.65" customHeight="1">
      <c r="A44" s="158"/>
      <c r="B44" s="9" t="str">
        <f>器械机构立项及结题信息填写!B54&amp;器械机构立项及结题信息填写!C54</f>
        <v/>
      </c>
    </row>
    <row r="45" spans="1:2" ht="20.65" customHeight="1">
      <c r="A45" s="158"/>
      <c r="B45" s="9" t="str">
        <f>器械机构立项及结题信息填写!B55&amp;器械机构立项及结题信息填写!C55</f>
        <v/>
      </c>
    </row>
    <row r="46" spans="1:2" ht="20.65" customHeight="1">
      <c r="A46" s="158"/>
      <c r="B46" s="9" t="str">
        <f>器械机构立项及结题信息填写!B56&amp;器械机构立项及结题信息填写!C56</f>
        <v/>
      </c>
    </row>
    <row r="47" spans="1:2" ht="20.65" customHeight="1">
      <c r="A47" s="158"/>
      <c r="B47" s="9" t="str">
        <f>器械机构立项及结题信息填写!B57&amp;器械机构立项及结题信息填写!C57</f>
        <v/>
      </c>
    </row>
    <row r="48" spans="1:2" ht="20.65" customHeight="1">
      <c r="A48" s="158"/>
      <c r="B48" s="9" t="str">
        <f>器械机构立项及结题信息填写!B58&amp;器械机构立项及结题信息填写!C58</f>
        <v/>
      </c>
    </row>
    <row r="49" spans="1:2" ht="20.65" customHeight="1">
      <c r="A49" s="158"/>
      <c r="B49" s="9" t="str">
        <f>器械机构立项及结题信息填写!B59&amp;器械机构立项及结题信息填写!C59</f>
        <v/>
      </c>
    </row>
    <row r="50" spans="1:2" ht="20.65" customHeight="1">
      <c r="A50" s="158"/>
      <c r="B50" s="9" t="str">
        <f>器械机构立项及结题信息填写!B60&amp;器械机构立项及结题信息填写!C60</f>
        <v/>
      </c>
    </row>
    <row r="51" spans="1:2" ht="20.65" customHeight="1">
      <c r="A51" s="158"/>
      <c r="B51" s="9" t="str">
        <f>器械机构立项及结题信息填写!B61&amp;器械机构立项及结题信息填写!C61</f>
        <v/>
      </c>
    </row>
    <row r="52" spans="1:2" ht="20.65" customHeight="1">
      <c r="A52" s="158"/>
      <c r="B52" s="9" t="str">
        <f>器械机构立项及结题信息填写!B62&amp;器械机构立项及结题信息填写!C62</f>
        <v/>
      </c>
    </row>
    <row r="53" spans="1:2" ht="20.65" customHeight="1">
      <c r="A53" s="158"/>
      <c r="B53" s="9" t="str">
        <f>器械机构立项及结题信息填写!B63&amp;器械机构立项及结题信息填写!C63</f>
        <v/>
      </c>
    </row>
    <row r="54" spans="1:2" ht="20.65" customHeight="1">
      <c r="A54" s="158"/>
      <c r="B54" s="9" t="str">
        <f>器械机构立项及结题信息填写!B64&amp;器械机构立项及结题信息填写!C64</f>
        <v/>
      </c>
    </row>
    <row r="55" spans="1:2" ht="20.65" customHeight="1">
      <c r="A55" s="158"/>
      <c r="B55" s="9" t="str">
        <f>器械机构立项及结题信息填写!B65&amp;器械机构立项及结题信息填写!C65</f>
        <v/>
      </c>
    </row>
    <row r="56" spans="1:2" ht="20.65" customHeight="1">
      <c r="A56" s="158"/>
      <c r="B56" s="9" t="str">
        <f>器械机构立项及结题信息填写!B66&amp;器械机构立项及结题信息填写!C66</f>
        <v/>
      </c>
    </row>
    <row r="57" spans="1:2" ht="20.65" customHeight="1">
      <c r="A57" s="158"/>
      <c r="B57" s="9" t="str">
        <f>器械机构立项及结题信息填写!B67&amp;器械机构立项及结题信息填写!C67</f>
        <v/>
      </c>
    </row>
    <row r="58" spans="1:2" ht="20.65" customHeight="1">
      <c r="A58" s="158"/>
      <c r="B58" s="9" t="str">
        <f>器械机构立项及结题信息填写!B68&amp;器械机构立项及结题信息填写!C68</f>
        <v/>
      </c>
    </row>
    <row r="59" spans="1:2" ht="20.65" customHeight="1">
      <c r="A59" s="158"/>
      <c r="B59" s="9" t="str">
        <f>器械机构立项及结题信息填写!B69&amp;器械机构立项及结题信息填写!C69</f>
        <v/>
      </c>
    </row>
    <row r="60" spans="1:2" ht="20.65" customHeight="1">
      <c r="A60" s="158"/>
      <c r="B60" s="9" t="str">
        <f>器械机构立项及结题信息填写!B70&amp;器械机构立项及结题信息填写!C70</f>
        <v/>
      </c>
    </row>
    <row r="61" spans="1:2" ht="20.65" customHeight="1">
      <c r="A61" s="158"/>
      <c r="B61" s="9" t="str">
        <f>器械机构立项及结题信息填写!B71&amp;器械机构立项及结题信息填写!C71</f>
        <v/>
      </c>
    </row>
    <row r="62" spans="1:2" ht="20.65" customHeight="1">
      <c r="A62" s="158"/>
      <c r="B62" s="9" t="str">
        <f>器械机构立项及结题信息填写!B72&amp;器械机构立项及结题信息填写!C72</f>
        <v/>
      </c>
    </row>
    <row r="63" spans="1:2" ht="20.65" customHeight="1">
      <c r="A63" s="158"/>
      <c r="B63" s="9" t="str">
        <f>器械机构立项及结题信息填写!B73&amp;器械机构立项及结题信息填写!C73</f>
        <v/>
      </c>
    </row>
    <row r="64" spans="1:2" ht="20.65" customHeight="1">
      <c r="A64" s="158"/>
      <c r="B64" s="9" t="str">
        <f>器械机构立项及结题信息填写!B74&amp;器械机构立项及结题信息填写!C74</f>
        <v/>
      </c>
    </row>
    <row r="65" spans="1:2" ht="20.65" customHeight="1">
      <c r="A65" s="158"/>
      <c r="B65" s="9" t="str">
        <f>器械机构立项及结题信息填写!B75&amp;器械机构立项及结题信息填写!C75</f>
        <v/>
      </c>
    </row>
    <row r="66" spans="1:2" ht="20.65" customHeight="1">
      <c r="A66" s="160" t="s">
        <v>280</v>
      </c>
      <c r="B66" s="10" t="str">
        <f>"是否接受过GCP培训："&amp;器械机构立项及结题信息填写!C76&amp;"         是否承担过机构管理试验项目："&amp;器械机构立项及结题信息填写!C77</f>
        <v>是否接受过GCP培训：         是否承担过机构管理试验项目：</v>
      </c>
    </row>
    <row r="67" spans="1:2" ht="20.65" customHeight="1">
      <c r="A67" s="162"/>
      <c r="B67" s="10" t="str">
        <f>"电话："&amp;器械机构立项及结题信息填写!C78&amp;"        电子邮箱："&amp;器械机构立项及结题信息填写!C79</f>
        <v>电话：        电子邮箱：</v>
      </c>
    </row>
    <row r="68" spans="1:2" ht="14.65" customHeight="1">
      <c r="A68" s="162" t="s">
        <v>254</v>
      </c>
      <c r="B68" s="11" t="s">
        <v>281</v>
      </c>
    </row>
    <row r="69" spans="1:2" ht="14.65" customHeight="1">
      <c r="A69" s="158"/>
      <c r="B69" s="12"/>
    </row>
    <row r="70" spans="1:2" ht="14.65" customHeight="1">
      <c r="A70" s="158"/>
      <c r="B70" s="12"/>
    </row>
    <row r="71" spans="1:2" ht="14.65" customHeight="1">
      <c r="A71" s="158"/>
      <c r="B71" s="13" t="s">
        <v>350</v>
      </c>
    </row>
    <row r="72" spans="1:2" ht="56.65" customHeight="1">
      <c r="A72" s="5" t="s">
        <v>256</v>
      </c>
      <c r="B72" s="124" t="s">
        <v>351</v>
      </c>
    </row>
    <row r="73" spans="1:2" ht="56.65" customHeight="1">
      <c r="A73" s="5" t="s">
        <v>257</v>
      </c>
      <c r="B73" s="124" t="s">
        <v>352</v>
      </c>
    </row>
  </sheetData>
  <mergeCells count="9">
    <mergeCell ref="A32:A33"/>
    <mergeCell ref="A34:A65"/>
    <mergeCell ref="A66:A67"/>
    <mergeCell ref="A68:A71"/>
    <mergeCell ref="A1:B1"/>
    <mergeCell ref="A2:B2"/>
    <mergeCell ref="A3:A10"/>
    <mergeCell ref="A11:A29"/>
    <mergeCell ref="A30:A31"/>
  </mergeCells>
  <phoneticPr fontId="31" type="noConversion"/>
  <pageMargins left="0.7" right="0.7" top="0.75" bottom="0.75" header="0.3" footer="0.3"/>
  <pageSetup paperSize="9" orientation="portrait" r:id="rId1"/>
  <headerFooter>
    <oddHeader>&amp;L第3版，版本日期：2022年1月10日&amp;R首都医科大学附属北京安定医院医疗器械临床试验机构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填写说明</vt:lpstr>
      <vt:lpstr>药物机构立项及结题信息填写</vt:lpstr>
      <vt:lpstr>院立项信息填写</vt:lpstr>
      <vt:lpstr>器械机构立项及结题信息填写</vt:lpstr>
      <vt:lpstr>药物机构立项打印</vt:lpstr>
      <vt:lpstr>院立项表打印</vt:lpstr>
      <vt:lpstr>药物结题打印</vt:lpstr>
      <vt:lpstr>器械结题打印 </vt:lpstr>
      <vt:lpstr>器械机构立项打印</vt:lpstr>
      <vt:lpstr>机构项目管理信息</vt:lpstr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翟屹民</dc:creator>
  <cp:lastModifiedBy>赵晔</cp:lastModifiedBy>
  <cp:lastPrinted>2022-01-13T06:46:24Z</cp:lastPrinted>
  <dcterms:created xsi:type="dcterms:W3CDTF">2021-03-31T07:29:00Z</dcterms:created>
  <dcterms:modified xsi:type="dcterms:W3CDTF">2022-07-05T07:28:54Z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CD6C2E93878B4AFFBD4206330B8E843F</vt:lpwstr>
  </property>
</Properties>
</file>